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601" activeTab="0"/>
  </bookViews>
  <sheets>
    <sheet name="оценка нова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<sst xmlns="http://schemas.openxmlformats.org/spreadsheetml/2006/main" count="433" uniqueCount="153">
  <si>
    <t>Наименование муниципального образования</t>
  </si>
  <si>
    <t xml:space="preserve">Комплексная оценка качества организации и осуществления бюджетного процесса
 </t>
  </si>
  <si>
    <t>Индикаторы, характеризующие качество бюджетного планирования</t>
  </si>
  <si>
    <t>Удельный вес расходов бюджета поселения, формируемых в рамках программ (долгосрочных, ведомственных и других региональных целевых программ), в общем объеме расходов бюджета поселения (за исключением субвенций</t>
  </si>
  <si>
    <t>наличие принятого до начала финансового года бюджета</t>
  </si>
  <si>
    <t>Исполнение бюджета поселения по доходам без учета безвозмездных поступлений в процентах от первоначально утвержденных доходов</t>
  </si>
  <si>
    <t>Индикаторы, характеризующие качество исполнения бюджета</t>
  </si>
  <si>
    <t>Доля межбюджетных трансфертов из других бюджетов бюджетной системы Российской Федерации (за исключением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 поселения</t>
  </si>
  <si>
    <t>Динамика поступлений по налоговым и неналоговым доходам бюджета поселения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</si>
  <si>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муниципального образования</t>
  </si>
  <si>
    <t>Отклонение объема расходов бюджета в IV  квартале от среднего объема расходов за I- III кварталы, без учета расходов, произведенных за счет целевых средств поступивших из вышестоящих бюджетов</t>
  </si>
  <si>
    <t>Состояние недоимки по платежам в бюджетную систему Российской Федерации бюджета поселения</t>
  </si>
  <si>
    <t>Индикаторы, характеризующие качество управления долговыми обязательствами</t>
  </si>
  <si>
    <t>Индикаторы, характеризующие степень прозрачности бюджетного процесса</t>
  </si>
  <si>
    <t>Размещение на официальном сайте решения о местном бюджете, отчета об исполнинии бюджета</t>
  </si>
  <si>
    <t>Ежемесячное опубликование отчетов об исполнении бюджета</t>
  </si>
  <si>
    <t>Проведение внешней проверки годового отчета об исполнении местного бюджета органом муниципального финансового контроля, сформированным на муниципальных выборах или представительным органом муниципального образования</t>
  </si>
  <si>
    <t>Проведение публичных слушаний по проекту местного бюджета и отчета о его исполнении</t>
  </si>
  <si>
    <t>балл</t>
  </si>
  <si>
    <t>степень качества организации и осуществления бюджетного процесса</t>
  </si>
  <si>
    <t>оценка качества организации и осуществления бюджетного процесса</t>
  </si>
  <si>
    <t>Утвержденный объем расходов бюджета поселения, формируемых в рамках программ</t>
  </si>
  <si>
    <t>Утвержденный объем расходов бюджета поселения (за исключением субвенций)</t>
  </si>
  <si>
    <t>фактические значения показателей</t>
  </si>
  <si>
    <t>Оценки показателя</t>
  </si>
  <si>
    <t>Вес показателя в сводной оценке</t>
  </si>
  <si>
    <t>Итоговая оценка</t>
  </si>
  <si>
    <t>дата и номер первоначального решения</t>
  </si>
  <si>
    <t>Объем поступлений доходов без учета безвозмездных поступлений на конец отчетного периода в бюджет поселения</t>
  </si>
  <si>
    <t>Объем первоначально утвержденных решением о бюджете поселения доходов без учета безвозмездных поступлений</t>
  </si>
  <si>
    <t>Объем фактически полученных за отчетный период межбюджетных трансфертов из других бюджетов бюджетной системы Российской Федерации (без учета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</t>
  </si>
  <si>
    <t>Объем фактически полученных доходов (без учета субвенций) бюджета поселений</t>
  </si>
  <si>
    <t>Фактические поступления за год(полугодие) по налоговым и неналоговым доходам в отчетном (текущем) финансовом году в бюджет поселения (без учета доходов от реализации имущества, находящегося в муниципальной собственности)</t>
  </si>
  <si>
    <t>Фактические поступления за год (полугодие) по налоговым и неналоговым доходам в году, предшествующему  отчетному (текущему) финансовому году в бюджет поселения (без учета доходов от реализации имущества, находящегося в муниципальной собственности)</t>
  </si>
  <si>
    <t>Исполнение бюджета поселения по расходам, за счет собственных средств местного бюджета в I квартале отчетного периода (без учета целевых межбюджетных трансфертов из бюджетов других уровней)</t>
  </si>
  <si>
    <t>Исполнение бюджета поселения по расходам, за счет собственных средств местного бюджета в II квартале отчетного периода (без учета целевых межбюджетных трансфертов из бюджетов других уровней)</t>
  </si>
  <si>
    <t>Исполнение бюджета поселения по расходам, за счет собственных средств местного бюджета в III квартале отчетного периода (без учета целевых межбюджетных трансфертов из бюджетов других уровней)</t>
  </si>
  <si>
    <t xml:space="preserve"> Исполнение бюджета поселения по расходам, за счет собственных средств местного бюджета в IV квартале отчетного периода (без учета целевых межбюджетных трансфертов из бюджетов других уровней)</t>
  </si>
  <si>
    <t>сумма недоимки на конец отчетного периода</t>
  </si>
  <si>
    <t>сумма недоимки на начало отчетного периода</t>
  </si>
  <si>
    <t>Объем муниципального долга бюджета поселения</t>
  </si>
  <si>
    <t>Годовой объем доходов бюджета поселения без учета объема безвозмездных поступлений и (или) поступлений налоговых доходов по дополнительным нормативам отчислений</t>
  </si>
  <si>
    <t>Аi</t>
  </si>
  <si>
    <t>Вi</t>
  </si>
  <si>
    <t>А</t>
  </si>
  <si>
    <t>итого:</t>
  </si>
  <si>
    <t>7=5/6</t>
  </si>
  <si>
    <t>наличие</t>
  </si>
  <si>
    <t>Наличие</t>
  </si>
  <si>
    <t>Имеется</t>
  </si>
  <si>
    <t>Аi =1 в случае, если решение о бюджете поселения, а также приложения к нему размещены на официальном сайте поселения, Аi =0 в случае, если решение о бюджете поселения, а также приложения к нему не размещены на официальном сайте поселения</t>
  </si>
  <si>
    <t>Вi =1 в случае, если годовой отчет об исполнении бюджета поселения размещен на официальном сайте поселения, Вi =0 в случае, если годовой отчет об исполнении поселения не размещен на официальном сайте поселения</t>
  </si>
  <si>
    <t>опубликованы</t>
  </si>
  <si>
    <t>проведена</t>
  </si>
  <si>
    <t>проведены</t>
  </si>
  <si>
    <t>отсутствует</t>
  </si>
  <si>
    <t>имеется</t>
  </si>
  <si>
    <t>не опубликованы</t>
  </si>
  <si>
    <t>ИТОГО:</t>
  </si>
  <si>
    <t>Богородицкое сельское поселение</t>
  </si>
  <si>
    <t>Жуковское сельское поселение</t>
  </si>
  <si>
    <t>Зареченское  сельское поселение</t>
  </si>
  <si>
    <t>Краснополянское сельское поселение</t>
  </si>
  <si>
    <t>Летницкое  сельское поселение</t>
  </si>
  <si>
    <t>Песчанокопское сельское поселение</t>
  </si>
  <si>
    <t>Поливянское сельское поселение</t>
  </si>
  <si>
    <t>Развильненсоке городское поселение</t>
  </si>
  <si>
    <t>Рассыпненское сельское поселение</t>
  </si>
  <si>
    <t>I</t>
  </si>
  <si>
    <t>надлежащее</t>
  </si>
  <si>
    <t>4.1</t>
  </si>
  <si>
    <t>Оценка качества организации и осуществления бюджетного процесса в поселениях Песчанокопского  района за  2011 год</t>
  </si>
  <si>
    <t>Наличие результатов ежегодной оценки эффективности предоставляемых (планируемых к прелоставлению)налоговых льгот и ставок налогов, установленных представительными органами сельских поселений в соответсвии с порядком , утвержденным нормативным правовым актом сельского поселения</t>
  </si>
  <si>
    <t>нормативноый правовой акт сельского поселения</t>
  </si>
  <si>
    <t>утверждение бюджета сельского поселения, входящего в состав муниципального района на очередной финансовый год и плановый период</t>
  </si>
  <si>
    <t xml:space="preserve">утвержден </t>
  </si>
  <si>
    <t xml:space="preserve">Объем недополученных доходов по местным налогам в результате действия налоговых льгот , установленных представительным органом сельского поселения </t>
  </si>
  <si>
    <t xml:space="preserve">общий объем доходов от поступления местных налогов в сельском поселении </t>
  </si>
  <si>
    <t>1.6</t>
  </si>
  <si>
    <t xml:space="preserve">Соотношение недополученных доходов по местным налогам в результате действия налоговых льгот , установленных представительными органами сельских поселений к общему объему поступивших местных налогов </t>
  </si>
  <si>
    <t xml:space="preserve">Разработка, реализация и мониторинг эффективности  реализациии ведомственных и долгосрочных целевых программ, а также наличие процедуры изменения (корректировки) или долгосрочного прекращения данных программм с учетом фактических результатов их реализации в соответсвиии с действующим нормативным правовым актом сельского поселения </t>
  </si>
  <si>
    <t>1,0 -в случае если снижение, 0,55 -в случае если сохранение на прежнем уровне, в случае роста -0</t>
  </si>
  <si>
    <t>2.10</t>
  </si>
  <si>
    <t xml:space="preserve">Отношение объема просроченной кредиторской задолженности бюджета сельского поселения к объемурасходов бюджета сельского поселения </t>
  </si>
  <si>
    <t>суммарный объем просроченной кредиторской задолженности  бюджета селького поселения на 1-е число месяца отчетного периода</t>
  </si>
  <si>
    <t xml:space="preserve">Объем объем расходов бюджета селького поселения </t>
  </si>
  <si>
    <t>2.2</t>
  </si>
  <si>
    <t>Объем просроченной кредиторской задолженности по выплате заработной платеы за счет средств бюджета сельского поселения</t>
  </si>
  <si>
    <t>Объем просроченной кредиторской задолженности по выплате заработной платеы за счет средств бюджета сельского поселения на каждое 1-е число месяца отчетного периода</t>
  </si>
  <si>
    <t>Отношение объема просроченной дебиторской задолженности бюджета сельского поселения к объему расходов бюджета сельского поселения</t>
  </si>
  <si>
    <t>2.3</t>
  </si>
  <si>
    <t>2.4</t>
  </si>
  <si>
    <t>Объем просроченной кредиторской задолженности муниципальных унитарных предприятий  сеьских поселений</t>
  </si>
  <si>
    <t>Объем просроченной кредиторской задолженности бюджета сельского поселения на каждое 1-е число квартала отчетного периода</t>
  </si>
  <si>
    <t>2.7</t>
  </si>
  <si>
    <t>Исполнение бюджета сельского поселения по расходам к уточненным бюджетным назначениям</t>
  </si>
  <si>
    <t xml:space="preserve">Кассовые расходы за отчетный период бюджета сельского поселения </t>
  </si>
  <si>
    <t>Уточненные бюджетные назначения по расходам бюджета сельского поселения</t>
  </si>
  <si>
    <t>3.1</t>
  </si>
  <si>
    <t xml:space="preserve">Равномерность распределения во времени расходов на погашение муниципального долго бюджета сельского поселения за последние три года </t>
  </si>
  <si>
    <t>Максимальный годовой объем погашения  муниципального долга бюджета сельского поселения,за три последних отчетных финансовых года</t>
  </si>
  <si>
    <t xml:space="preserve">Минимальный годовой объем погашения муниципального долга бюджета сельского поселения , за три последних отчетных финансовых года </t>
  </si>
  <si>
    <t>Средний годовой объем погашения муниципального долга бюджета сельского поселения</t>
  </si>
  <si>
    <t xml:space="preserve">Приемлемость уровня риска исполнения раходных обязательств в связи с погашением муниципального долга бюджета сельского поселения </t>
  </si>
  <si>
    <t xml:space="preserve">Объем погашения долговых обязательств бюджета сельского поселения в отчетном периоде </t>
  </si>
  <si>
    <t>Доходы бюджета сельского поселения в отчетном периоде(за исключением субвенций из областного бюджета)</t>
  </si>
  <si>
    <t xml:space="preserve">Просроченная задолженность бюджета сельского поселения по долговым обязательствам </t>
  </si>
  <si>
    <t xml:space="preserve">Наличие  фактических расходов на исполнение муниципальных гарантий </t>
  </si>
  <si>
    <t xml:space="preserve">отсутсвуют </t>
  </si>
  <si>
    <t xml:space="preserve">Уровень долговой нагрузки на бюджет </t>
  </si>
  <si>
    <t xml:space="preserve">Объем просроченной задолженности по долговым обязательствам муниципальных унитарных предприятий </t>
  </si>
  <si>
    <t>5.1</t>
  </si>
  <si>
    <t>Удельный вес расходов бюджета сельского поселения на оказание муниципальных услуг (работ) , оказываемых(выполняемых) в соответвии с муниципальным заданием , в общем объеме расходов бюджета сельского поселения (без учета целевых межбюджетных трансфертов из других бюджетов других уровней)</t>
  </si>
  <si>
    <t xml:space="preserve">Объем расходов бюджета сельского поселения на оказание муниципальных услуг (работ) , оказаываемых в соответсвии с муниципальным заданием в отчетном периоде </t>
  </si>
  <si>
    <t>Объем расходов бюджета сельского поселения в отчетном периоде (без учета целевых межбюджетных трансфертов из бюджетов других уровней)</t>
  </si>
  <si>
    <t>4.2</t>
  </si>
  <si>
    <t>Формирование главными распорядителями бюджетных средств муниципальных заданий на предоставление муниципальных заданий на предоставление муниципальных услуг юридическим и физическим лицам на основании нормативного акта сельского поселения в отношении всех муниципальных услуг , оказываемых юридическим и физическим лицам в сельском поселении</t>
  </si>
  <si>
    <t xml:space="preserve">Наличие интернет-портала оказания муниципальных услуг сельского поселения в электронном виде 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</si>
  <si>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соответсвии с нормативным правовым актом сельского поселения в сферах культуры, физической культуры и спорта</t>
  </si>
  <si>
    <t>Перечень (реестр)муниципальных услугюридическим и физическим лицам и осуществление мониторинга потребности в муниципальных услугах в соответсвии с нормативным правовым актом сельского поселения в сферах культуры, физической культуры и спорта</t>
  </si>
  <si>
    <t xml:space="preserve">наличие </t>
  </si>
  <si>
    <t xml:space="preserve">Наличие </t>
  </si>
  <si>
    <t xml:space="preserve">Наличие нормативного правового акта сельского поселения ,устанавливающего стандарты(требования к качеству) предоставления муниципальных услуг юридическим и физическим лицам по перечню муниципальных услуг в сферах культуры, физической культуры и спорта </t>
  </si>
  <si>
    <t xml:space="preserve">Эффективность использования муниципальными унитарными предприятиями поселения средств бюджетов поселений </t>
  </si>
  <si>
    <t>Объем безвозмездных и безвозвратных перечислений из бюджета поселения муниципальным унитарным  предприятиям в отчетном периоде</t>
  </si>
  <si>
    <t xml:space="preserve">Объем доходов бюджета поселения  от перечисления части прибыли муниципальных унитарных предприятий , остающихся после уплаты налогов и обязательных платежей , в отчетном периоде </t>
  </si>
  <si>
    <t xml:space="preserve">Наличие нормативных правовых актов муниципального образования, устанавливающих нормативы финансовых затрат на предоставление муниципальных услуг в сферах образования , социального обеспечения, здравоохранения , культуры, физической культуры и спорта </t>
  </si>
  <si>
    <t>Индикаторы, характеризующие качество управления муниципальной собственностью и оказания муниципальных услуг</t>
  </si>
  <si>
    <t>Опубликование , обнародование  или размещение на официаольных сайтах решения о бюджете поселения  и отчета о результатах деятельности финансового органа сельского поселения за отчетный финансовый год</t>
  </si>
  <si>
    <t xml:space="preserve"> опубликованы</t>
  </si>
  <si>
    <t>5.2</t>
  </si>
  <si>
    <t>5.3</t>
  </si>
  <si>
    <t>Размещение нормативных правовых актов , документов и материалов, указанных в пунктах 1.5;1.7;2.8;3.2;3.4;3.5;4,6;4.8на официальных сайтах органов местного самоуправления</t>
  </si>
  <si>
    <t>5.4</t>
  </si>
  <si>
    <t xml:space="preserve">число  нормативных правовых актов </t>
  </si>
  <si>
    <t>5.5</t>
  </si>
  <si>
    <t>Размещение на официальных сайтах органов местного самоуправления проектов нормативных правовых актов Администрации сельского поселения, в соответсвии с порядком проведения независимой антикоррупционной экспертизы</t>
  </si>
  <si>
    <t>5.7</t>
  </si>
  <si>
    <t xml:space="preserve">Своевременность и качество предоставления бюджетной отчетности сельского поселения в финансовый отдел Администрации песчанокпского района </t>
  </si>
  <si>
    <t>Количество месяцев в отчетном финансовом году , за которые бюджетная отчетность представлена позже установленного срока</t>
  </si>
  <si>
    <t xml:space="preserve">Изучение мнения населения о качестве оказания муниципальных услуг в соответствии с установленными в сельском поселении порядком </t>
  </si>
  <si>
    <t>5.8</t>
  </si>
  <si>
    <t>изучены</t>
  </si>
  <si>
    <t xml:space="preserve">Объем  расходов бюджета селького поселения </t>
  </si>
  <si>
    <t xml:space="preserve">отсутствуют </t>
  </si>
  <si>
    <t>=86-87</t>
  </si>
  <si>
    <t>=81/(1,1*(78+79+80)/3)</t>
  </si>
  <si>
    <t>=(14-20)/21</t>
  </si>
  <si>
    <t>=57/58</t>
  </si>
  <si>
    <t>=63/64</t>
  </si>
  <si>
    <t>=113-114</t>
  </si>
  <si>
    <t>=159+160</t>
  </si>
  <si>
    <t xml:space="preserve">1361.4                      2684.6                4453.1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</si>
</sst>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b/>
      <sz val="11"/>
      <color indexed="57"/>
      <name val="Arial Cyr"/>
      <family val="0"/>
    </font>
    <font>
      <sz val="11"/>
      <color indexed="57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2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8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22" borderId="10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2" fontId="4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2" fontId="4" fillId="25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25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65" fontId="4" fillId="25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top"/>
    </xf>
    <xf numFmtId="164" fontId="0" fillId="0" borderId="17" xfId="0" applyNumberForma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vertical="top"/>
    </xf>
    <xf numFmtId="0" fontId="4" fillId="25" borderId="0" xfId="0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25" borderId="0" xfId="0" applyFill="1" applyBorder="1" applyAlignment="1">
      <alignment vertical="top"/>
    </xf>
    <xf numFmtId="0" fontId="23" fillId="0" borderId="10" xfId="0" applyFont="1" applyFill="1" applyBorder="1" applyAlignment="1">
      <alignment horizontal="center" vertical="top" wrapText="1"/>
    </xf>
    <xf numFmtId="0" fontId="23" fillId="8" borderId="12" xfId="0" applyFont="1" applyFill="1" applyBorder="1" applyAlignment="1">
      <alignment horizontal="center" vertical="top"/>
    </xf>
    <xf numFmtId="0" fontId="23" fillId="22" borderId="10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8" xfId="0" applyFill="1" applyBorder="1" applyAlignment="1">
      <alignment horizontal="center" vertical="top"/>
    </xf>
    <xf numFmtId="49" fontId="0" fillId="25" borderId="11" xfId="0" applyNumberFormat="1" applyFill="1" applyBorder="1" applyAlignment="1">
      <alignment horizontal="center" vertical="top"/>
    </xf>
    <xf numFmtId="16" fontId="0" fillId="25" borderId="18" xfId="0" applyNumberFormat="1" applyFill="1" applyBorder="1" applyAlignment="1">
      <alignment horizontal="center" vertical="top"/>
    </xf>
    <xf numFmtId="49" fontId="0" fillId="25" borderId="18" xfId="0" applyNumberFormat="1" applyFill="1" applyBorder="1" applyAlignment="1">
      <alignment horizontal="center" vertical="top"/>
    </xf>
    <xf numFmtId="164" fontId="5" fillId="24" borderId="10" xfId="0" applyNumberFormat="1" applyFont="1" applyFill="1" applyBorder="1" applyAlignment="1">
      <alignment horizontal="center" vertical="top" wrapText="1"/>
    </xf>
    <xf numFmtId="164" fontId="4" fillId="22" borderId="10" xfId="0" applyNumberFormat="1" applyFont="1" applyFill="1" applyBorder="1" applyAlignment="1">
      <alignment horizontal="center" vertical="top" wrapText="1"/>
    </xf>
    <xf numFmtId="164" fontId="5" fillId="25" borderId="10" xfId="0" applyNumberFormat="1" applyFont="1" applyFill="1" applyBorder="1" applyAlignment="1">
      <alignment horizontal="center" vertical="top" wrapText="1"/>
    </xf>
    <xf numFmtId="164" fontId="5" fillId="22" borderId="10" xfId="0" applyNumberFormat="1" applyFont="1" applyFill="1" applyBorder="1" applyAlignment="1">
      <alignment horizontal="center" vertical="top" wrapText="1"/>
    </xf>
    <xf numFmtId="164" fontId="25" fillId="22" borderId="10" xfId="0" applyNumberFormat="1" applyFont="1" applyFill="1" applyBorder="1" applyAlignment="1">
      <alignment horizontal="center" vertical="top" wrapText="1"/>
    </xf>
    <xf numFmtId="164" fontId="27" fillId="25" borderId="10" xfId="0" applyNumberFormat="1" applyFont="1" applyFill="1" applyBorder="1" applyAlignment="1">
      <alignment horizontal="center" vertical="top" wrapText="1"/>
    </xf>
    <xf numFmtId="164" fontId="4" fillId="4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3" fillId="8" borderId="22" xfId="0" applyFont="1" applyFill="1" applyBorder="1" applyAlignment="1">
      <alignment horizontal="center" vertical="top" wrapText="1"/>
    </xf>
    <xf numFmtId="0" fontId="23" fillId="8" borderId="23" xfId="0" applyFont="1" applyFill="1" applyBorder="1" applyAlignment="1">
      <alignment horizontal="center" vertical="top" wrapText="1"/>
    </xf>
    <xf numFmtId="0" fontId="23" fillId="8" borderId="13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164" fontId="0" fillId="0" borderId="11" xfId="0" applyNumberFormat="1" applyFill="1" applyBorder="1" applyAlignment="1">
      <alignment horizontal="center" vertical="top"/>
    </xf>
    <xf numFmtId="164" fontId="0" fillId="0" borderId="12" xfId="0" applyNumberFormat="1" applyFill="1" applyBorder="1" applyAlignment="1">
      <alignment horizontal="center" vertical="top"/>
    </xf>
    <xf numFmtId="164" fontId="0" fillId="0" borderId="21" xfId="0" applyNumberFormat="1" applyFill="1" applyBorder="1" applyAlignment="1">
      <alignment horizontal="center" vertical="top"/>
    </xf>
    <xf numFmtId="0" fontId="4" fillId="25" borderId="11" xfId="0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25" borderId="21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0" fillId="8" borderId="22" xfId="0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13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23" xfId="0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 vertical="top" wrapText="1"/>
    </xf>
    <xf numFmtId="0" fontId="0" fillId="25" borderId="19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/>
    </xf>
    <xf numFmtId="49" fontId="0" fillId="0" borderId="17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/>
    </xf>
    <xf numFmtId="0" fontId="0" fillId="24" borderId="22" xfId="0" applyFill="1" applyBorder="1" applyAlignment="1">
      <alignment horizontal="center" vertical="top" wrapText="1"/>
    </xf>
    <xf numFmtId="0" fontId="0" fillId="24" borderId="23" xfId="0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M78"/>
  <sheetViews>
    <sheetView tabSelected="1" zoomScale="75" zoomScaleNormal="75" zoomScalePageLayoutView="0" workbookViewId="0" topLeftCell="A1">
      <pane xSplit="4" ySplit="8" topLeftCell="BI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O6" sqref="BO6:BO7"/>
    </sheetView>
  </sheetViews>
  <sheetFormatPr defaultColWidth="9.00390625" defaultRowHeight="12.75"/>
  <cols>
    <col min="1" max="1" width="39.375" style="1" customWidth="1"/>
    <col min="2" max="3" width="14.00390625" style="2" hidden="1" customWidth="1"/>
    <col min="4" max="4" width="23.375" style="2" hidden="1" customWidth="1"/>
    <col min="5" max="5" width="17.75390625" style="2" hidden="1" customWidth="1"/>
    <col min="6" max="7" width="16.625" style="2" customWidth="1"/>
    <col min="8" max="8" width="0.37109375" style="2" hidden="1" customWidth="1"/>
    <col min="9" max="11" width="16.625" style="2" hidden="1" customWidth="1"/>
    <col min="12" max="12" width="0.12890625" style="2" customWidth="1"/>
    <col min="13" max="19" width="16.625" style="2" hidden="1" customWidth="1"/>
    <col min="20" max="20" width="16.625" style="2" customWidth="1"/>
    <col min="21" max="21" width="16.25390625" style="2" customWidth="1"/>
    <col min="22" max="22" width="16.625" style="2" hidden="1" customWidth="1"/>
    <col min="23" max="23" width="17.75390625" style="3" hidden="1" customWidth="1"/>
    <col min="24" max="31" width="16.625" style="2" hidden="1" customWidth="1"/>
    <col min="32" max="32" width="16.625" style="2" customWidth="1"/>
    <col min="33" max="33" width="16.25390625" style="2" customWidth="1"/>
    <col min="34" max="40" width="16.625" style="2" hidden="1" customWidth="1"/>
    <col min="41" max="41" width="17.625" style="2" hidden="1" customWidth="1"/>
    <col min="42" max="42" width="16.625" style="2" customWidth="1"/>
    <col min="43" max="43" width="16.375" style="2" customWidth="1"/>
    <col min="44" max="50" width="16.625" style="2" hidden="1" customWidth="1"/>
    <col min="51" max="52" width="16.625" style="2" customWidth="1"/>
    <col min="53" max="59" width="16.625" style="2" hidden="1" customWidth="1"/>
    <col min="60" max="60" width="45.125" style="2" customWidth="1"/>
    <col min="61" max="61" width="16.625" style="2" customWidth="1"/>
    <col min="62" max="65" width="16.625" style="2" hidden="1" customWidth="1"/>
    <col min="66" max="66" width="24.125" style="2" customWidth="1"/>
    <col min="67" max="67" width="26.125" style="2" customWidth="1"/>
    <col min="68" max="71" width="16.625" style="2" hidden="1" customWidth="1"/>
    <col min="72" max="72" width="16.625" style="2" customWidth="1"/>
    <col min="73" max="73" width="16.00390625" style="2" customWidth="1"/>
    <col min="74" max="76" width="16.625" style="2" hidden="1" customWidth="1"/>
    <col min="77" max="77" width="24.375" style="2" hidden="1" customWidth="1"/>
    <col min="78" max="80" width="16.625" style="2" hidden="1" customWidth="1"/>
    <col min="81" max="81" width="18.875" style="2" customWidth="1"/>
    <col min="82" max="82" width="19.75390625" style="2" customWidth="1"/>
    <col min="83" max="83" width="19.00390625" style="2" customWidth="1"/>
    <col min="84" max="84" width="19.25390625" style="2" customWidth="1"/>
    <col min="85" max="85" width="0.12890625" style="2" customWidth="1"/>
    <col min="86" max="88" width="16.625" style="2" hidden="1" customWidth="1"/>
    <col min="89" max="89" width="16.625" style="2" customWidth="1"/>
    <col min="90" max="90" width="16.375" style="2" customWidth="1"/>
    <col min="91" max="91" width="0.12890625" style="2" hidden="1" customWidth="1"/>
    <col min="92" max="92" width="16.625" style="2" hidden="1" customWidth="1"/>
    <col min="93" max="93" width="29.375" style="2" hidden="1" customWidth="1"/>
    <col min="94" max="94" width="16.625" style="2" hidden="1" customWidth="1"/>
    <col min="95" max="95" width="18.00390625" style="2" hidden="1" customWidth="1"/>
    <col min="96" max="96" width="0.12890625" style="2" customWidth="1"/>
    <col min="97" max="97" width="16.00390625" style="2" hidden="1" customWidth="1"/>
    <col min="98" max="102" width="16.625" style="2" hidden="1" customWidth="1"/>
    <col min="103" max="103" width="20.25390625" style="2" customWidth="1"/>
    <col min="104" max="104" width="16.625" style="2" customWidth="1"/>
    <col min="105" max="107" width="16.625" style="2" hidden="1" customWidth="1"/>
    <col min="108" max="108" width="0.12890625" style="2" customWidth="1"/>
    <col min="109" max="117" width="16.625" style="2" hidden="1" customWidth="1"/>
    <col min="118" max="118" width="0.37109375" style="2" customWidth="1"/>
    <col min="119" max="119" width="0.12890625" style="2" customWidth="1"/>
    <col min="120" max="126" width="16.625" style="2" hidden="1" customWidth="1"/>
    <col min="127" max="128" width="16.625" style="2" customWidth="1"/>
    <col min="129" max="129" width="16.625" style="2" hidden="1" customWidth="1"/>
    <col min="130" max="130" width="17.625" style="2" hidden="1" customWidth="1"/>
    <col min="131" max="135" width="16.625" style="2" hidden="1" customWidth="1"/>
    <col min="136" max="136" width="0.12890625" style="2" hidden="1" customWidth="1"/>
    <col min="137" max="147" width="16.625" style="2" hidden="1" customWidth="1"/>
    <col min="148" max="149" width="16.625" style="2" customWidth="1"/>
    <col min="150" max="152" width="16.625" style="2" hidden="1" customWidth="1"/>
    <col min="153" max="153" width="16.375" style="2" hidden="1" customWidth="1"/>
    <col min="154" max="154" width="0.12890625" style="2" hidden="1" customWidth="1"/>
    <col min="155" max="156" width="16.625" style="2" hidden="1" customWidth="1"/>
    <col min="157" max="161" width="17.625" style="2" hidden="1" customWidth="1"/>
    <col min="162" max="162" width="0.12890625" style="2" hidden="1" customWidth="1"/>
    <col min="163" max="163" width="31.00390625" style="2" hidden="1" customWidth="1"/>
    <col min="164" max="167" width="16.625" style="2" hidden="1" customWidth="1"/>
    <col min="168" max="168" width="0.12890625" style="2" hidden="1" customWidth="1"/>
    <col min="169" max="195" width="16.625" style="2" hidden="1" customWidth="1"/>
    <col min="196" max="197" width="9.125" style="4" customWidth="1"/>
    <col min="198" max="16384" width="9.125" style="2" customWidth="1"/>
  </cols>
  <sheetData>
    <row r="1" ht="3.75" customHeight="1"/>
    <row r="2" spans="3:22" ht="18" hidden="1">
      <c r="C2" s="130" t="s">
        <v>71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ht="15.75" hidden="1">
      <c r="A3" s="5"/>
    </row>
    <row r="4" spans="1:195" ht="15.75" customHeight="1">
      <c r="A4" s="6"/>
      <c r="B4" s="6"/>
      <c r="C4" s="6"/>
      <c r="D4" s="7"/>
      <c r="E4" s="8">
        <v>1</v>
      </c>
      <c r="F4" s="94">
        <v>1.1</v>
      </c>
      <c r="G4" s="95"/>
      <c r="H4" s="95"/>
      <c r="I4" s="95"/>
      <c r="J4" s="95"/>
      <c r="K4" s="96"/>
      <c r="L4" s="94">
        <v>1.2</v>
      </c>
      <c r="M4" s="95"/>
      <c r="N4" s="95"/>
      <c r="O4" s="96"/>
      <c r="P4" s="94">
        <v>1.3</v>
      </c>
      <c r="Q4" s="95"/>
      <c r="R4" s="95"/>
      <c r="S4" s="96"/>
      <c r="T4" s="82">
        <v>1.4</v>
      </c>
      <c r="U4" s="83"/>
      <c r="V4" s="83"/>
      <c r="W4" s="83"/>
      <c r="X4" s="83"/>
      <c r="Y4" s="84"/>
      <c r="Z4" s="48"/>
      <c r="AA4" s="48"/>
      <c r="AB4" s="94">
        <v>1.5</v>
      </c>
      <c r="AC4" s="95"/>
      <c r="AD4" s="95"/>
      <c r="AE4" s="96"/>
      <c r="AF4" s="53"/>
      <c r="AG4" s="53"/>
      <c r="AH4" s="55" t="s">
        <v>78</v>
      </c>
      <c r="AI4" s="53"/>
      <c r="AJ4" s="53"/>
      <c r="AK4" s="94">
        <v>1.7</v>
      </c>
      <c r="AL4" s="95"/>
      <c r="AM4" s="95"/>
      <c r="AN4" s="96"/>
      <c r="AO4" s="9">
        <v>2</v>
      </c>
      <c r="AP4" s="82">
        <v>2.1</v>
      </c>
      <c r="AQ4" s="126"/>
      <c r="AR4" s="83"/>
      <c r="AS4" s="83"/>
      <c r="AT4" s="84"/>
      <c r="AU4" s="48"/>
      <c r="AV4" s="48"/>
      <c r="AW4" s="57" t="s">
        <v>86</v>
      </c>
      <c r="AX4" s="48"/>
      <c r="AY4" s="121" t="s">
        <v>90</v>
      </c>
      <c r="AZ4" s="122"/>
      <c r="BA4" s="122"/>
      <c r="BB4" s="124"/>
      <c r="BC4" s="123"/>
      <c r="BD4" s="121" t="s">
        <v>91</v>
      </c>
      <c r="BE4" s="122"/>
      <c r="BF4" s="122"/>
      <c r="BG4" s="123"/>
      <c r="BH4" s="82">
        <v>2.5</v>
      </c>
      <c r="BI4" s="83"/>
      <c r="BJ4" s="83"/>
      <c r="BK4" s="83"/>
      <c r="BL4" s="83"/>
      <c r="BM4" s="84"/>
      <c r="BN4" s="82">
        <v>2.6</v>
      </c>
      <c r="BO4" s="83"/>
      <c r="BP4" s="83"/>
      <c r="BQ4" s="83"/>
      <c r="BR4" s="83"/>
      <c r="BS4" s="84"/>
      <c r="BT4" s="48"/>
      <c r="BU4" s="48"/>
      <c r="BV4" s="57" t="s">
        <v>94</v>
      </c>
      <c r="BW4" s="48"/>
      <c r="BX4" s="48"/>
      <c r="BY4" s="82">
        <v>2.8</v>
      </c>
      <c r="BZ4" s="83"/>
      <c r="CA4" s="83"/>
      <c r="CB4" s="84"/>
      <c r="CC4" s="82">
        <v>2.9</v>
      </c>
      <c r="CD4" s="83"/>
      <c r="CE4" s="83"/>
      <c r="CF4" s="83"/>
      <c r="CG4" s="83"/>
      <c r="CH4" s="83"/>
      <c r="CI4" s="83"/>
      <c r="CJ4" s="84"/>
      <c r="CK4" s="121" t="s">
        <v>82</v>
      </c>
      <c r="CL4" s="122"/>
      <c r="CM4" s="122"/>
      <c r="CN4" s="122"/>
      <c r="CO4" s="122"/>
      <c r="CP4" s="123"/>
      <c r="CQ4" s="10">
        <v>3</v>
      </c>
      <c r="CR4" s="121" t="s">
        <v>98</v>
      </c>
      <c r="CS4" s="122"/>
      <c r="CT4" s="122"/>
      <c r="CU4" s="122"/>
      <c r="CV4" s="122"/>
      <c r="CW4" s="122"/>
      <c r="CX4" s="123"/>
      <c r="CY4" s="82">
        <v>3.2</v>
      </c>
      <c r="CZ4" s="83"/>
      <c r="DA4" s="83"/>
      <c r="DB4" s="83"/>
      <c r="DC4" s="84"/>
      <c r="DD4" s="82">
        <v>3.3</v>
      </c>
      <c r="DE4" s="83"/>
      <c r="DF4" s="83"/>
      <c r="DG4" s="84"/>
      <c r="DH4" s="82">
        <v>3.4</v>
      </c>
      <c r="DI4" s="83"/>
      <c r="DJ4" s="83"/>
      <c r="DK4" s="84"/>
      <c r="DL4" s="82">
        <v>3.5</v>
      </c>
      <c r="DM4" s="83"/>
      <c r="DN4" s="83"/>
      <c r="DO4" s="83"/>
      <c r="DP4" s="83"/>
      <c r="DQ4" s="84"/>
      <c r="DR4" s="82">
        <v>3.6</v>
      </c>
      <c r="DS4" s="83"/>
      <c r="DT4" s="83"/>
      <c r="DU4" s="84"/>
      <c r="DV4" s="61">
        <v>4</v>
      </c>
      <c r="DW4" s="58"/>
      <c r="DX4" s="58"/>
      <c r="DY4" s="58"/>
      <c r="DZ4" s="55" t="s">
        <v>70</v>
      </c>
      <c r="EA4" s="58"/>
      <c r="EB4" s="58"/>
      <c r="EC4" s="58"/>
      <c r="ED4" s="55" t="s">
        <v>115</v>
      </c>
      <c r="EE4" s="58"/>
      <c r="EF4" s="58"/>
      <c r="EG4" s="58"/>
      <c r="EH4" s="58">
        <v>4.3</v>
      </c>
      <c r="EI4" s="58"/>
      <c r="EJ4" s="58"/>
      <c r="EK4" s="58"/>
      <c r="EL4" s="58">
        <v>4.4</v>
      </c>
      <c r="EM4" s="58"/>
      <c r="EN4" s="58"/>
      <c r="EO4" s="58"/>
      <c r="EP4" s="58">
        <v>4.5</v>
      </c>
      <c r="EQ4" s="58"/>
      <c r="ER4" s="58"/>
      <c r="ES4" s="58"/>
      <c r="ET4" s="58"/>
      <c r="EU4" s="58">
        <v>4.6</v>
      </c>
      <c r="EV4" s="58"/>
      <c r="EW4" s="58"/>
      <c r="EX4" s="58"/>
      <c r="EY4" s="58">
        <v>4.7</v>
      </c>
      <c r="EZ4" s="58"/>
      <c r="FA4" s="66"/>
      <c r="FB4" s="65"/>
      <c r="FC4" s="65"/>
      <c r="FD4" s="67"/>
      <c r="FE4" s="68" t="s">
        <v>111</v>
      </c>
      <c r="FF4" s="121" t="s">
        <v>130</v>
      </c>
      <c r="FG4" s="122"/>
      <c r="FH4" s="122"/>
      <c r="FI4" s="122"/>
      <c r="FJ4" s="122"/>
      <c r="FK4" s="123"/>
      <c r="FL4" s="121" t="s">
        <v>131</v>
      </c>
      <c r="FM4" s="122"/>
      <c r="FN4" s="122"/>
      <c r="FO4" s="123"/>
      <c r="FP4" s="57"/>
      <c r="FQ4" s="57" t="s">
        <v>133</v>
      </c>
      <c r="FR4" s="57"/>
      <c r="FS4" s="57"/>
      <c r="FT4" s="57"/>
      <c r="FU4" s="57" t="s">
        <v>135</v>
      </c>
      <c r="FV4" s="57"/>
      <c r="FW4" s="57"/>
      <c r="FX4" s="82">
        <v>5.6</v>
      </c>
      <c r="FY4" s="83"/>
      <c r="FZ4" s="83"/>
      <c r="GA4" s="84"/>
      <c r="GB4" s="48"/>
      <c r="GC4" s="48"/>
      <c r="GD4" s="57" t="s">
        <v>137</v>
      </c>
      <c r="GE4" s="48"/>
      <c r="GF4" s="48"/>
      <c r="GG4" s="57" t="s">
        <v>141</v>
      </c>
      <c r="GH4" s="48"/>
      <c r="GI4" s="48"/>
      <c r="GJ4" s="82">
        <v>5.9</v>
      </c>
      <c r="GK4" s="83"/>
      <c r="GL4" s="83"/>
      <c r="GM4" s="84"/>
    </row>
    <row r="5" spans="1:195" s="1" customFormat="1" ht="144.75" customHeight="1">
      <c r="A5" s="81" t="s">
        <v>0</v>
      </c>
      <c r="B5" s="81" t="s">
        <v>1</v>
      </c>
      <c r="C5" s="81"/>
      <c r="D5" s="81"/>
      <c r="E5" s="127" t="s">
        <v>2</v>
      </c>
      <c r="F5" s="76" t="s">
        <v>3</v>
      </c>
      <c r="G5" s="77"/>
      <c r="H5" s="77"/>
      <c r="I5" s="77"/>
      <c r="J5" s="77"/>
      <c r="K5" s="85"/>
      <c r="L5" s="81" t="s">
        <v>74</v>
      </c>
      <c r="M5" s="81"/>
      <c r="N5" s="81"/>
      <c r="O5" s="81"/>
      <c r="P5" s="81" t="s">
        <v>4</v>
      </c>
      <c r="Q5" s="81"/>
      <c r="R5" s="81"/>
      <c r="S5" s="81"/>
      <c r="T5" s="76" t="s">
        <v>5</v>
      </c>
      <c r="U5" s="77"/>
      <c r="V5" s="77"/>
      <c r="W5" s="77"/>
      <c r="X5" s="77"/>
      <c r="Y5" s="85"/>
      <c r="Z5" s="49"/>
      <c r="AA5" s="49"/>
      <c r="AB5" s="81" t="s">
        <v>72</v>
      </c>
      <c r="AC5" s="81"/>
      <c r="AD5" s="81"/>
      <c r="AE5" s="81"/>
      <c r="AF5" s="76" t="s">
        <v>79</v>
      </c>
      <c r="AG5" s="77"/>
      <c r="AH5" s="77"/>
      <c r="AI5" s="77"/>
      <c r="AJ5" s="77"/>
      <c r="AK5" s="81" t="s">
        <v>80</v>
      </c>
      <c r="AL5" s="81"/>
      <c r="AM5" s="81"/>
      <c r="AN5" s="81"/>
      <c r="AO5" s="104" t="s">
        <v>6</v>
      </c>
      <c r="AP5" s="76" t="s">
        <v>83</v>
      </c>
      <c r="AQ5" s="107"/>
      <c r="AR5" s="77"/>
      <c r="AS5" s="77"/>
      <c r="AT5" s="85"/>
      <c r="AU5" s="76" t="s">
        <v>87</v>
      </c>
      <c r="AV5" s="77"/>
      <c r="AW5" s="77"/>
      <c r="AX5" s="85"/>
      <c r="AY5" s="76" t="s">
        <v>89</v>
      </c>
      <c r="AZ5" s="77"/>
      <c r="BA5" s="77"/>
      <c r="BB5" s="125"/>
      <c r="BC5" s="85"/>
      <c r="BD5" s="76" t="s">
        <v>92</v>
      </c>
      <c r="BE5" s="77"/>
      <c r="BF5" s="77"/>
      <c r="BG5" s="85"/>
      <c r="BH5" s="76" t="s">
        <v>7</v>
      </c>
      <c r="BI5" s="77"/>
      <c r="BJ5" s="77"/>
      <c r="BK5" s="77"/>
      <c r="BL5" s="77"/>
      <c r="BM5" s="85"/>
      <c r="BN5" s="76" t="s">
        <v>8</v>
      </c>
      <c r="BO5" s="77"/>
      <c r="BP5" s="77"/>
      <c r="BQ5" s="77"/>
      <c r="BR5" s="77"/>
      <c r="BS5" s="85"/>
      <c r="BT5" s="76" t="s">
        <v>95</v>
      </c>
      <c r="BU5" s="77"/>
      <c r="BV5" s="77"/>
      <c r="BW5" s="125"/>
      <c r="BX5" s="85"/>
      <c r="BY5" s="76" t="s">
        <v>9</v>
      </c>
      <c r="BZ5" s="77"/>
      <c r="CA5" s="77"/>
      <c r="CB5" s="85"/>
      <c r="CC5" s="76" t="s">
        <v>10</v>
      </c>
      <c r="CD5" s="77"/>
      <c r="CE5" s="77"/>
      <c r="CF5" s="77"/>
      <c r="CG5" s="77"/>
      <c r="CH5" s="77"/>
      <c r="CI5" s="77"/>
      <c r="CJ5" s="85"/>
      <c r="CK5" s="76" t="s">
        <v>11</v>
      </c>
      <c r="CL5" s="77"/>
      <c r="CM5" s="77"/>
      <c r="CN5" s="77"/>
      <c r="CO5" s="77"/>
      <c r="CP5" s="85"/>
      <c r="CQ5" s="111" t="s">
        <v>12</v>
      </c>
      <c r="CR5" s="76" t="s">
        <v>99</v>
      </c>
      <c r="CS5" s="77"/>
      <c r="CT5" s="77"/>
      <c r="CU5" s="77"/>
      <c r="CV5" s="77"/>
      <c r="CW5" s="77"/>
      <c r="CX5" s="85"/>
      <c r="CY5" s="76" t="s">
        <v>103</v>
      </c>
      <c r="CZ5" s="77"/>
      <c r="DA5" s="77"/>
      <c r="DB5" s="77"/>
      <c r="DC5" s="85"/>
      <c r="DD5" s="76" t="s">
        <v>106</v>
      </c>
      <c r="DE5" s="77"/>
      <c r="DF5" s="77"/>
      <c r="DG5" s="85"/>
      <c r="DH5" s="76" t="s">
        <v>107</v>
      </c>
      <c r="DI5" s="77"/>
      <c r="DJ5" s="77"/>
      <c r="DK5" s="85"/>
      <c r="DL5" s="76" t="s">
        <v>109</v>
      </c>
      <c r="DM5" s="77"/>
      <c r="DN5" s="77"/>
      <c r="DO5" s="77"/>
      <c r="DP5" s="77"/>
      <c r="DQ5" s="85"/>
      <c r="DR5" s="76" t="s">
        <v>110</v>
      </c>
      <c r="DS5" s="77"/>
      <c r="DT5" s="77"/>
      <c r="DU5" s="85"/>
      <c r="DV5" s="88" t="s">
        <v>127</v>
      </c>
      <c r="DW5" s="78" t="s">
        <v>112</v>
      </c>
      <c r="DX5" s="114"/>
      <c r="DY5" s="114"/>
      <c r="DZ5" s="114"/>
      <c r="EA5" s="115"/>
      <c r="EB5" s="76" t="s">
        <v>116</v>
      </c>
      <c r="EC5" s="77"/>
      <c r="ED5" s="77"/>
      <c r="EE5" s="85"/>
      <c r="EF5" s="76" t="s">
        <v>117</v>
      </c>
      <c r="EG5" s="77"/>
      <c r="EH5" s="77"/>
      <c r="EI5" s="85"/>
      <c r="EJ5" s="76" t="s">
        <v>118</v>
      </c>
      <c r="EK5" s="77"/>
      <c r="EL5" s="77"/>
      <c r="EM5" s="85"/>
      <c r="EN5" s="76" t="s">
        <v>122</v>
      </c>
      <c r="EO5" s="77"/>
      <c r="EP5" s="77"/>
      <c r="EQ5" s="85"/>
      <c r="ER5" s="76" t="s">
        <v>123</v>
      </c>
      <c r="ES5" s="107"/>
      <c r="ET5" s="77"/>
      <c r="EU5" s="77"/>
      <c r="EV5" s="85"/>
      <c r="EW5" s="76" t="s">
        <v>126</v>
      </c>
      <c r="EX5" s="77"/>
      <c r="EY5" s="77"/>
      <c r="EZ5" s="85"/>
      <c r="FA5" s="116" t="s">
        <v>13</v>
      </c>
      <c r="FB5" s="119" t="s">
        <v>128</v>
      </c>
      <c r="FC5" s="114"/>
      <c r="FD5" s="114"/>
      <c r="FE5" s="114"/>
      <c r="FF5" s="76" t="s">
        <v>14</v>
      </c>
      <c r="FG5" s="77"/>
      <c r="FH5" s="77"/>
      <c r="FI5" s="77"/>
      <c r="FJ5" s="77"/>
      <c r="FK5" s="85"/>
      <c r="FL5" s="76" t="s">
        <v>15</v>
      </c>
      <c r="FM5" s="77"/>
      <c r="FN5" s="77"/>
      <c r="FO5" s="85"/>
      <c r="FP5" s="78" t="s">
        <v>132</v>
      </c>
      <c r="FQ5" s="79"/>
      <c r="FR5" s="79"/>
      <c r="FS5" s="80"/>
      <c r="FT5" s="78" t="s">
        <v>136</v>
      </c>
      <c r="FU5" s="79"/>
      <c r="FV5" s="79"/>
      <c r="FW5" s="80"/>
      <c r="FX5" s="76" t="s">
        <v>17</v>
      </c>
      <c r="FY5" s="77"/>
      <c r="FZ5" s="77"/>
      <c r="GA5" s="85"/>
      <c r="GB5" s="78" t="s">
        <v>138</v>
      </c>
      <c r="GC5" s="79"/>
      <c r="GD5" s="79"/>
      <c r="GE5" s="80"/>
      <c r="GF5" s="78" t="s">
        <v>140</v>
      </c>
      <c r="GG5" s="79"/>
      <c r="GH5" s="79"/>
      <c r="GI5" s="80"/>
      <c r="GJ5" s="76" t="s">
        <v>16</v>
      </c>
      <c r="GK5" s="77"/>
      <c r="GL5" s="77"/>
      <c r="GM5" s="85"/>
    </row>
    <row r="6" spans="1:195" s="1" customFormat="1" ht="111.75" customHeight="1">
      <c r="A6" s="81"/>
      <c r="B6" s="81" t="s">
        <v>18</v>
      </c>
      <c r="C6" s="86" t="s">
        <v>19</v>
      </c>
      <c r="D6" s="81" t="s">
        <v>20</v>
      </c>
      <c r="E6" s="128"/>
      <c r="F6" s="86" t="s">
        <v>21</v>
      </c>
      <c r="G6" s="86" t="s">
        <v>22</v>
      </c>
      <c r="H6" s="81" t="s">
        <v>23</v>
      </c>
      <c r="I6" s="81" t="s">
        <v>24</v>
      </c>
      <c r="J6" s="81" t="s">
        <v>25</v>
      </c>
      <c r="K6" s="81" t="s">
        <v>26</v>
      </c>
      <c r="L6" s="81" t="s">
        <v>27</v>
      </c>
      <c r="M6" s="81" t="s">
        <v>24</v>
      </c>
      <c r="N6" s="81" t="s">
        <v>25</v>
      </c>
      <c r="O6" s="81" t="s">
        <v>26</v>
      </c>
      <c r="P6" s="81" t="s">
        <v>27</v>
      </c>
      <c r="Q6" s="81" t="s">
        <v>24</v>
      </c>
      <c r="R6" s="81" t="s">
        <v>25</v>
      </c>
      <c r="S6" s="81" t="s">
        <v>26</v>
      </c>
      <c r="T6" s="86" t="s">
        <v>28</v>
      </c>
      <c r="U6" s="109" t="s">
        <v>29</v>
      </c>
      <c r="V6" s="81" t="s">
        <v>23</v>
      </c>
      <c r="W6" s="108" t="s">
        <v>24</v>
      </c>
      <c r="X6" s="81" t="s">
        <v>25</v>
      </c>
      <c r="Y6" s="81" t="s">
        <v>26</v>
      </c>
      <c r="Z6" s="50"/>
      <c r="AA6" s="50"/>
      <c r="AB6" s="81" t="s">
        <v>73</v>
      </c>
      <c r="AC6" s="81" t="s">
        <v>24</v>
      </c>
      <c r="AD6" s="81" t="s">
        <v>25</v>
      </c>
      <c r="AE6" s="81" t="s">
        <v>26</v>
      </c>
      <c r="AF6" s="86" t="s">
        <v>76</v>
      </c>
      <c r="AG6" s="81" t="s">
        <v>77</v>
      </c>
      <c r="AH6" s="108" t="s">
        <v>24</v>
      </c>
      <c r="AI6" s="81" t="s">
        <v>25</v>
      </c>
      <c r="AJ6" s="81" t="s">
        <v>26</v>
      </c>
      <c r="AK6" s="81" t="s">
        <v>73</v>
      </c>
      <c r="AL6" s="81" t="s">
        <v>24</v>
      </c>
      <c r="AM6" s="81" t="s">
        <v>25</v>
      </c>
      <c r="AN6" s="81" t="s">
        <v>26</v>
      </c>
      <c r="AO6" s="105"/>
      <c r="AP6" s="86" t="s">
        <v>84</v>
      </c>
      <c r="AQ6" s="86" t="s">
        <v>85</v>
      </c>
      <c r="AR6" s="81" t="s">
        <v>24</v>
      </c>
      <c r="AS6" s="81" t="s">
        <v>25</v>
      </c>
      <c r="AT6" s="81" t="s">
        <v>26</v>
      </c>
      <c r="AU6" s="86" t="s">
        <v>88</v>
      </c>
      <c r="AV6" s="81" t="s">
        <v>24</v>
      </c>
      <c r="AW6" s="81" t="s">
        <v>25</v>
      </c>
      <c r="AX6" s="81" t="s">
        <v>26</v>
      </c>
      <c r="AY6" s="86" t="s">
        <v>84</v>
      </c>
      <c r="AZ6" s="86" t="s">
        <v>143</v>
      </c>
      <c r="BA6" s="81" t="s">
        <v>24</v>
      </c>
      <c r="BB6" s="81" t="s">
        <v>25</v>
      </c>
      <c r="BC6" s="81" t="s">
        <v>26</v>
      </c>
      <c r="BD6" s="86" t="s">
        <v>93</v>
      </c>
      <c r="BE6" s="81" t="s">
        <v>24</v>
      </c>
      <c r="BF6" s="81" t="s">
        <v>25</v>
      </c>
      <c r="BG6" s="81" t="s">
        <v>26</v>
      </c>
      <c r="BH6" s="86" t="s">
        <v>30</v>
      </c>
      <c r="BI6" s="86" t="s">
        <v>31</v>
      </c>
      <c r="BJ6" s="81" t="s">
        <v>23</v>
      </c>
      <c r="BK6" s="81" t="s">
        <v>24</v>
      </c>
      <c r="BL6" s="81" t="s">
        <v>25</v>
      </c>
      <c r="BM6" s="81" t="s">
        <v>26</v>
      </c>
      <c r="BN6" s="86" t="s">
        <v>32</v>
      </c>
      <c r="BO6" s="86" t="s">
        <v>33</v>
      </c>
      <c r="BP6" s="81" t="s">
        <v>23</v>
      </c>
      <c r="BQ6" s="81" t="s">
        <v>24</v>
      </c>
      <c r="BR6" s="81" t="s">
        <v>25</v>
      </c>
      <c r="BS6" s="81" t="s">
        <v>26</v>
      </c>
      <c r="BT6" s="86" t="s">
        <v>96</v>
      </c>
      <c r="BU6" s="86" t="s">
        <v>97</v>
      </c>
      <c r="BV6" s="81" t="s">
        <v>24</v>
      </c>
      <c r="BW6" s="81" t="s">
        <v>25</v>
      </c>
      <c r="BX6" s="81" t="s">
        <v>26</v>
      </c>
      <c r="BY6" s="86" t="s">
        <v>9</v>
      </c>
      <c r="BZ6" s="81" t="s">
        <v>24</v>
      </c>
      <c r="CA6" s="81" t="s">
        <v>25</v>
      </c>
      <c r="CB6" s="81" t="s">
        <v>26</v>
      </c>
      <c r="CC6" s="86" t="s">
        <v>34</v>
      </c>
      <c r="CD6" s="86" t="s">
        <v>35</v>
      </c>
      <c r="CE6" s="86" t="s">
        <v>36</v>
      </c>
      <c r="CF6" s="86" t="s">
        <v>37</v>
      </c>
      <c r="CG6" s="81" t="s">
        <v>23</v>
      </c>
      <c r="CH6" s="81" t="s">
        <v>24</v>
      </c>
      <c r="CI6" s="81" t="s">
        <v>25</v>
      </c>
      <c r="CJ6" s="81" t="s">
        <v>26</v>
      </c>
      <c r="CK6" s="93" t="s">
        <v>38</v>
      </c>
      <c r="CL6" s="93" t="s">
        <v>39</v>
      </c>
      <c r="CM6" s="81" t="s">
        <v>23</v>
      </c>
      <c r="CN6" s="81" t="s">
        <v>24</v>
      </c>
      <c r="CO6" s="81" t="s">
        <v>25</v>
      </c>
      <c r="CP6" s="81" t="s">
        <v>26</v>
      </c>
      <c r="CQ6" s="112"/>
      <c r="CR6" s="86" t="s">
        <v>100</v>
      </c>
      <c r="CS6" s="86" t="s">
        <v>101</v>
      </c>
      <c r="CT6" s="86" t="s">
        <v>102</v>
      </c>
      <c r="CU6" s="81" t="s">
        <v>23</v>
      </c>
      <c r="CV6" s="91" t="s">
        <v>24</v>
      </c>
      <c r="CW6" s="81" t="s">
        <v>25</v>
      </c>
      <c r="CX6" s="81" t="s">
        <v>26</v>
      </c>
      <c r="CY6" s="86" t="s">
        <v>104</v>
      </c>
      <c r="CZ6" s="86" t="s">
        <v>105</v>
      </c>
      <c r="DA6" s="81" t="s">
        <v>24</v>
      </c>
      <c r="DB6" s="81" t="s">
        <v>25</v>
      </c>
      <c r="DC6" s="81" t="s">
        <v>26</v>
      </c>
      <c r="DD6" s="86" t="s">
        <v>106</v>
      </c>
      <c r="DE6" s="81" t="s">
        <v>24</v>
      </c>
      <c r="DF6" s="81" t="s">
        <v>25</v>
      </c>
      <c r="DG6" s="81" t="s">
        <v>26</v>
      </c>
      <c r="DH6" s="86" t="s">
        <v>107</v>
      </c>
      <c r="DI6" s="81" t="s">
        <v>24</v>
      </c>
      <c r="DJ6" s="81" t="s">
        <v>25</v>
      </c>
      <c r="DK6" s="81" t="s">
        <v>26</v>
      </c>
      <c r="DL6" s="86" t="s">
        <v>40</v>
      </c>
      <c r="DM6" s="86" t="s">
        <v>41</v>
      </c>
      <c r="DN6" s="81" t="s">
        <v>23</v>
      </c>
      <c r="DO6" s="81" t="s">
        <v>24</v>
      </c>
      <c r="DP6" s="81" t="s">
        <v>25</v>
      </c>
      <c r="DQ6" s="81" t="s">
        <v>26</v>
      </c>
      <c r="DR6" s="86" t="s">
        <v>110</v>
      </c>
      <c r="DS6" s="81" t="s">
        <v>24</v>
      </c>
      <c r="DT6" s="81" t="s">
        <v>25</v>
      </c>
      <c r="DU6" s="81" t="s">
        <v>26</v>
      </c>
      <c r="DV6" s="89"/>
      <c r="DW6" s="91" t="s">
        <v>113</v>
      </c>
      <c r="DX6" s="86" t="s">
        <v>114</v>
      </c>
      <c r="DY6" s="81" t="s">
        <v>24</v>
      </c>
      <c r="DZ6" s="81" t="s">
        <v>25</v>
      </c>
      <c r="EA6" s="81" t="s">
        <v>26</v>
      </c>
      <c r="EB6" s="86" t="s">
        <v>116</v>
      </c>
      <c r="EC6" s="81" t="s">
        <v>24</v>
      </c>
      <c r="ED6" s="81" t="s">
        <v>25</v>
      </c>
      <c r="EE6" s="81" t="s">
        <v>26</v>
      </c>
      <c r="EF6" s="86" t="s">
        <v>117</v>
      </c>
      <c r="EG6" s="81" t="s">
        <v>24</v>
      </c>
      <c r="EH6" s="81" t="s">
        <v>25</v>
      </c>
      <c r="EI6" s="81" t="s">
        <v>26</v>
      </c>
      <c r="EJ6" s="86" t="s">
        <v>119</v>
      </c>
      <c r="EK6" s="81" t="s">
        <v>24</v>
      </c>
      <c r="EL6" s="81" t="s">
        <v>25</v>
      </c>
      <c r="EM6" s="81" t="s">
        <v>26</v>
      </c>
      <c r="EN6" s="86" t="s">
        <v>122</v>
      </c>
      <c r="EO6" s="81" t="s">
        <v>24</v>
      </c>
      <c r="EP6" s="81" t="s">
        <v>25</v>
      </c>
      <c r="EQ6" s="81" t="s">
        <v>26</v>
      </c>
      <c r="ER6" s="86" t="s">
        <v>124</v>
      </c>
      <c r="ES6" s="86" t="s">
        <v>125</v>
      </c>
      <c r="ET6" s="81" t="s">
        <v>24</v>
      </c>
      <c r="EU6" s="81" t="s">
        <v>25</v>
      </c>
      <c r="EV6" s="81" t="s">
        <v>26</v>
      </c>
      <c r="EW6" s="86" t="s">
        <v>126</v>
      </c>
      <c r="EX6" s="81" t="s">
        <v>24</v>
      </c>
      <c r="EY6" s="81" t="s">
        <v>25</v>
      </c>
      <c r="EZ6" s="81" t="s">
        <v>26</v>
      </c>
      <c r="FA6" s="117"/>
      <c r="FB6" s="81" t="s">
        <v>23</v>
      </c>
      <c r="FC6" s="81" t="s">
        <v>24</v>
      </c>
      <c r="FD6" s="81" t="s">
        <v>25</v>
      </c>
      <c r="FE6" s="81" t="s">
        <v>26</v>
      </c>
      <c r="FF6" s="86" t="s">
        <v>42</v>
      </c>
      <c r="FG6" s="86" t="s">
        <v>43</v>
      </c>
      <c r="FH6" s="81" t="s">
        <v>23</v>
      </c>
      <c r="FI6" s="81" t="s">
        <v>24</v>
      </c>
      <c r="FJ6" s="81" t="s">
        <v>25</v>
      </c>
      <c r="FK6" s="81" t="s">
        <v>26</v>
      </c>
      <c r="FL6" s="81" t="s">
        <v>23</v>
      </c>
      <c r="FM6" s="81" t="s">
        <v>24</v>
      </c>
      <c r="FN6" s="81" t="s">
        <v>25</v>
      </c>
      <c r="FO6" s="81" t="s">
        <v>26</v>
      </c>
      <c r="FP6" s="81" t="s">
        <v>134</v>
      </c>
      <c r="FQ6" s="81" t="s">
        <v>24</v>
      </c>
      <c r="FR6" s="81" t="s">
        <v>25</v>
      </c>
      <c r="FS6" s="81" t="s">
        <v>26</v>
      </c>
      <c r="FT6" s="86" t="s">
        <v>42</v>
      </c>
      <c r="FU6" s="81" t="s">
        <v>24</v>
      </c>
      <c r="FV6" s="81" t="s">
        <v>25</v>
      </c>
      <c r="FW6" s="81" t="s">
        <v>26</v>
      </c>
      <c r="FX6" s="81" t="s">
        <v>23</v>
      </c>
      <c r="FY6" s="81" t="s">
        <v>24</v>
      </c>
      <c r="FZ6" s="81" t="s">
        <v>25</v>
      </c>
      <c r="GA6" s="81" t="s">
        <v>26</v>
      </c>
      <c r="GB6" s="81" t="s">
        <v>139</v>
      </c>
      <c r="GC6" s="81" t="s">
        <v>24</v>
      </c>
      <c r="GD6" s="81" t="s">
        <v>25</v>
      </c>
      <c r="GE6" s="81" t="s">
        <v>26</v>
      </c>
      <c r="GF6" s="81" t="s">
        <v>23</v>
      </c>
      <c r="GG6" s="81" t="s">
        <v>24</v>
      </c>
      <c r="GH6" s="81" t="s">
        <v>25</v>
      </c>
      <c r="GI6" s="81" t="s">
        <v>26</v>
      </c>
      <c r="GJ6" s="81" t="s">
        <v>23</v>
      </c>
      <c r="GK6" s="81" t="s">
        <v>24</v>
      </c>
      <c r="GL6" s="81" t="s">
        <v>25</v>
      </c>
      <c r="GM6" s="81" t="s">
        <v>26</v>
      </c>
    </row>
    <row r="7" spans="1:195" s="1" customFormat="1" ht="69.75" customHeight="1">
      <c r="A7" s="81"/>
      <c r="B7" s="81"/>
      <c r="C7" s="120"/>
      <c r="D7" s="81"/>
      <c r="E7" s="129"/>
      <c r="F7" s="87"/>
      <c r="G7" s="87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7"/>
      <c r="U7" s="110"/>
      <c r="V7" s="81"/>
      <c r="W7" s="108"/>
      <c r="X7" s="81"/>
      <c r="Y7" s="81"/>
      <c r="Z7" s="51"/>
      <c r="AA7" s="51"/>
      <c r="AB7" s="81"/>
      <c r="AC7" s="81"/>
      <c r="AD7" s="81"/>
      <c r="AE7" s="81"/>
      <c r="AF7" s="87"/>
      <c r="AG7" s="81"/>
      <c r="AH7" s="108"/>
      <c r="AI7" s="81"/>
      <c r="AJ7" s="81"/>
      <c r="AK7" s="81"/>
      <c r="AL7" s="81"/>
      <c r="AM7" s="81"/>
      <c r="AN7" s="81"/>
      <c r="AO7" s="106"/>
      <c r="AP7" s="87"/>
      <c r="AQ7" s="87"/>
      <c r="AR7" s="81"/>
      <c r="AS7" s="81"/>
      <c r="AT7" s="81"/>
      <c r="AU7" s="87"/>
      <c r="AV7" s="81"/>
      <c r="AW7" s="81"/>
      <c r="AX7" s="81"/>
      <c r="AY7" s="87"/>
      <c r="AZ7" s="87"/>
      <c r="BA7" s="81"/>
      <c r="BB7" s="81"/>
      <c r="BC7" s="81"/>
      <c r="BD7" s="87"/>
      <c r="BE7" s="81"/>
      <c r="BF7" s="81"/>
      <c r="BG7" s="81"/>
      <c r="BH7" s="87"/>
      <c r="BI7" s="87"/>
      <c r="BJ7" s="81"/>
      <c r="BK7" s="81"/>
      <c r="BL7" s="81"/>
      <c r="BM7" s="81"/>
      <c r="BN7" s="87"/>
      <c r="BO7" s="87"/>
      <c r="BP7" s="81"/>
      <c r="BQ7" s="81"/>
      <c r="BR7" s="81"/>
      <c r="BS7" s="81"/>
      <c r="BT7" s="87"/>
      <c r="BU7" s="87"/>
      <c r="BV7" s="81"/>
      <c r="BW7" s="81"/>
      <c r="BX7" s="81"/>
      <c r="BY7" s="87"/>
      <c r="BZ7" s="81"/>
      <c r="CA7" s="81"/>
      <c r="CB7" s="81"/>
      <c r="CC7" s="87"/>
      <c r="CD7" s="87"/>
      <c r="CE7" s="87"/>
      <c r="CF7" s="87"/>
      <c r="CG7" s="81"/>
      <c r="CH7" s="81"/>
      <c r="CI7" s="81"/>
      <c r="CJ7" s="81"/>
      <c r="CK7" s="93"/>
      <c r="CL7" s="93"/>
      <c r="CM7" s="81"/>
      <c r="CN7" s="81"/>
      <c r="CO7" s="81"/>
      <c r="CP7" s="81"/>
      <c r="CQ7" s="113"/>
      <c r="CR7" s="87"/>
      <c r="CS7" s="87"/>
      <c r="CT7" s="87"/>
      <c r="CU7" s="81"/>
      <c r="CV7" s="103"/>
      <c r="CW7" s="81"/>
      <c r="CX7" s="81"/>
      <c r="CY7" s="87"/>
      <c r="CZ7" s="87"/>
      <c r="DA7" s="81"/>
      <c r="DB7" s="81"/>
      <c r="DC7" s="81"/>
      <c r="DD7" s="87"/>
      <c r="DE7" s="81"/>
      <c r="DF7" s="81"/>
      <c r="DG7" s="81"/>
      <c r="DH7" s="87"/>
      <c r="DI7" s="81"/>
      <c r="DJ7" s="81"/>
      <c r="DK7" s="81"/>
      <c r="DL7" s="87"/>
      <c r="DM7" s="87"/>
      <c r="DN7" s="81"/>
      <c r="DO7" s="81"/>
      <c r="DP7" s="81"/>
      <c r="DQ7" s="81"/>
      <c r="DR7" s="87"/>
      <c r="DS7" s="81"/>
      <c r="DT7" s="81"/>
      <c r="DU7" s="81"/>
      <c r="DV7" s="90"/>
      <c r="DW7" s="92"/>
      <c r="DX7" s="87"/>
      <c r="DY7" s="81"/>
      <c r="DZ7" s="81"/>
      <c r="EA7" s="81"/>
      <c r="EB7" s="87"/>
      <c r="EC7" s="81"/>
      <c r="ED7" s="81"/>
      <c r="EE7" s="81"/>
      <c r="EF7" s="87"/>
      <c r="EG7" s="81"/>
      <c r="EH7" s="81"/>
      <c r="EI7" s="81"/>
      <c r="EJ7" s="87"/>
      <c r="EK7" s="81"/>
      <c r="EL7" s="81"/>
      <c r="EM7" s="81"/>
      <c r="EN7" s="87"/>
      <c r="EO7" s="81"/>
      <c r="EP7" s="81"/>
      <c r="EQ7" s="81"/>
      <c r="ER7" s="87"/>
      <c r="ES7" s="87"/>
      <c r="ET7" s="81"/>
      <c r="EU7" s="81"/>
      <c r="EV7" s="81"/>
      <c r="EW7" s="87"/>
      <c r="EX7" s="81"/>
      <c r="EY7" s="81"/>
      <c r="EZ7" s="81"/>
      <c r="FA7" s="118"/>
      <c r="FB7" s="81"/>
      <c r="FC7" s="81"/>
      <c r="FD7" s="81"/>
      <c r="FE7" s="81"/>
      <c r="FF7" s="87"/>
      <c r="FG7" s="87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7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</row>
    <row r="8" spans="1:195" s="1" customFormat="1" ht="52.5" customHeight="1">
      <c r="A8" s="11" t="s">
        <v>44</v>
      </c>
      <c r="B8" s="12">
        <v>1</v>
      </c>
      <c r="C8" s="12">
        <f>B8+1</f>
        <v>2</v>
      </c>
      <c r="D8" s="12">
        <f aca="true" t="shared" si="0" ref="D8:CI8">C8+1</f>
        <v>3</v>
      </c>
      <c r="E8" s="13">
        <f t="shared" si="0"/>
        <v>4</v>
      </c>
      <c r="F8" s="12">
        <f t="shared" si="0"/>
        <v>5</v>
      </c>
      <c r="G8" s="12">
        <f t="shared" si="0"/>
        <v>6</v>
      </c>
      <c r="H8" s="12">
        <f t="shared" si="0"/>
        <v>7</v>
      </c>
      <c r="I8" s="12">
        <f t="shared" si="0"/>
        <v>8</v>
      </c>
      <c r="J8" s="12">
        <f t="shared" si="0"/>
        <v>9</v>
      </c>
      <c r="K8" s="12">
        <f t="shared" si="0"/>
        <v>10</v>
      </c>
      <c r="L8" s="12">
        <v>11</v>
      </c>
      <c r="M8" s="12">
        <v>12</v>
      </c>
      <c r="N8" s="12">
        <f>M8+1</f>
        <v>13</v>
      </c>
      <c r="O8" s="12">
        <f>N8+1</f>
        <v>14</v>
      </c>
      <c r="P8" s="12">
        <v>15</v>
      </c>
      <c r="Q8" s="12">
        <f t="shared" si="0"/>
        <v>16</v>
      </c>
      <c r="R8" s="12">
        <f t="shared" si="0"/>
        <v>17</v>
      </c>
      <c r="S8" s="12">
        <f t="shared" si="0"/>
        <v>18</v>
      </c>
      <c r="T8" s="12">
        <f t="shared" si="0"/>
        <v>19</v>
      </c>
      <c r="U8" s="12">
        <f t="shared" si="0"/>
        <v>20</v>
      </c>
      <c r="V8" s="12">
        <f t="shared" si="0"/>
        <v>21</v>
      </c>
      <c r="W8" s="14">
        <f t="shared" si="0"/>
        <v>22</v>
      </c>
      <c r="X8" s="12">
        <f t="shared" si="0"/>
        <v>23</v>
      </c>
      <c r="Y8" s="12">
        <f t="shared" si="0"/>
        <v>24</v>
      </c>
      <c r="Z8" s="51"/>
      <c r="AA8" s="51"/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>
        <v>32</v>
      </c>
      <c r="AJ8" s="12">
        <v>33</v>
      </c>
      <c r="AK8" s="12">
        <v>34</v>
      </c>
      <c r="AL8" s="12">
        <v>35</v>
      </c>
      <c r="AM8" s="12">
        <v>36</v>
      </c>
      <c r="AN8" s="12">
        <v>37</v>
      </c>
      <c r="AO8" s="15">
        <v>38</v>
      </c>
      <c r="AP8" s="12">
        <v>39</v>
      </c>
      <c r="AQ8" s="12">
        <v>40</v>
      </c>
      <c r="AR8" s="12">
        <v>41</v>
      </c>
      <c r="AS8" s="12">
        <f t="shared" si="0"/>
        <v>42</v>
      </c>
      <c r="AT8" s="12">
        <f t="shared" si="0"/>
        <v>43</v>
      </c>
      <c r="AU8" s="12">
        <f t="shared" si="0"/>
        <v>44</v>
      </c>
      <c r="AV8" s="12">
        <f t="shared" si="0"/>
        <v>45</v>
      </c>
      <c r="AW8" s="12">
        <f t="shared" si="0"/>
        <v>46</v>
      </c>
      <c r="AX8" s="12">
        <f t="shared" si="0"/>
        <v>47</v>
      </c>
      <c r="AY8" s="12">
        <f>AX8+1</f>
        <v>48</v>
      </c>
      <c r="AZ8" s="12">
        <v>49</v>
      </c>
      <c r="BA8" s="12">
        <v>50</v>
      </c>
      <c r="BB8" s="12">
        <f>BA8+1</f>
        <v>51</v>
      </c>
      <c r="BC8" s="12">
        <f>BB8+1</f>
        <v>52</v>
      </c>
      <c r="BD8" s="12">
        <f t="shared" si="0"/>
        <v>53</v>
      </c>
      <c r="BE8" s="12">
        <f t="shared" si="0"/>
        <v>54</v>
      </c>
      <c r="BF8" s="12">
        <f t="shared" si="0"/>
        <v>55</v>
      </c>
      <c r="BG8" s="12">
        <f t="shared" si="0"/>
        <v>56</v>
      </c>
      <c r="BH8" s="12">
        <v>57</v>
      </c>
      <c r="BI8" s="12">
        <f t="shared" si="0"/>
        <v>58</v>
      </c>
      <c r="BJ8" s="12">
        <f t="shared" si="0"/>
        <v>59</v>
      </c>
      <c r="BK8" s="12">
        <f t="shared" si="0"/>
        <v>60</v>
      </c>
      <c r="BL8" s="12">
        <f t="shared" si="0"/>
        <v>61</v>
      </c>
      <c r="BM8" s="12">
        <f t="shared" si="0"/>
        <v>62</v>
      </c>
      <c r="BN8" s="12">
        <f t="shared" si="0"/>
        <v>63</v>
      </c>
      <c r="BO8" s="12">
        <f t="shared" si="0"/>
        <v>64</v>
      </c>
      <c r="BP8" s="12">
        <f t="shared" si="0"/>
        <v>65</v>
      </c>
      <c r="BQ8" s="12">
        <f t="shared" si="0"/>
        <v>66</v>
      </c>
      <c r="BR8" s="12">
        <f t="shared" si="0"/>
        <v>67</v>
      </c>
      <c r="BS8" s="12">
        <f t="shared" si="0"/>
        <v>68</v>
      </c>
      <c r="BT8" s="12">
        <f t="shared" si="0"/>
        <v>69</v>
      </c>
      <c r="BU8" s="12">
        <v>70</v>
      </c>
      <c r="BV8" s="12">
        <v>71</v>
      </c>
      <c r="BW8" s="12">
        <f>BV8+1</f>
        <v>72</v>
      </c>
      <c r="BX8" s="12">
        <f>BW8+1</f>
        <v>73</v>
      </c>
      <c r="BY8" s="12">
        <v>74</v>
      </c>
      <c r="BZ8" s="12">
        <f t="shared" si="0"/>
        <v>75</v>
      </c>
      <c r="CA8" s="12">
        <f t="shared" si="0"/>
        <v>76</v>
      </c>
      <c r="CB8" s="12">
        <f t="shared" si="0"/>
        <v>77</v>
      </c>
      <c r="CC8" s="12">
        <f t="shared" si="0"/>
        <v>78</v>
      </c>
      <c r="CD8" s="12">
        <f t="shared" si="0"/>
        <v>79</v>
      </c>
      <c r="CE8" s="12">
        <f t="shared" si="0"/>
        <v>80</v>
      </c>
      <c r="CF8" s="12">
        <f t="shared" si="0"/>
        <v>81</v>
      </c>
      <c r="CG8" s="12">
        <f t="shared" si="0"/>
        <v>82</v>
      </c>
      <c r="CH8" s="12">
        <f t="shared" si="0"/>
        <v>83</v>
      </c>
      <c r="CI8" s="12">
        <f t="shared" si="0"/>
        <v>84</v>
      </c>
      <c r="CJ8" s="12">
        <f aca="true" t="shared" si="1" ref="CJ8:CS8">CI8+1</f>
        <v>85</v>
      </c>
      <c r="CK8" s="12">
        <f t="shared" si="1"/>
        <v>86</v>
      </c>
      <c r="CL8" s="12">
        <f t="shared" si="1"/>
        <v>87</v>
      </c>
      <c r="CM8" s="12">
        <f t="shared" si="1"/>
        <v>88</v>
      </c>
      <c r="CN8" s="12">
        <f t="shared" si="1"/>
        <v>89</v>
      </c>
      <c r="CO8" s="12">
        <f t="shared" si="1"/>
        <v>90</v>
      </c>
      <c r="CP8" s="12">
        <f t="shared" si="1"/>
        <v>91</v>
      </c>
      <c r="CQ8" s="16">
        <f t="shared" si="1"/>
        <v>92</v>
      </c>
      <c r="CR8" s="12">
        <f t="shared" si="1"/>
        <v>93</v>
      </c>
      <c r="CS8" s="12">
        <f t="shared" si="1"/>
        <v>94</v>
      </c>
      <c r="CT8" s="12">
        <v>95</v>
      </c>
      <c r="CU8" s="12">
        <v>96</v>
      </c>
      <c r="CV8" s="12">
        <f aca="true" t="shared" si="2" ref="CV8:DA8">CU8+1</f>
        <v>97</v>
      </c>
      <c r="CW8" s="12">
        <f t="shared" si="2"/>
        <v>98</v>
      </c>
      <c r="CX8" s="12">
        <f t="shared" si="2"/>
        <v>99</v>
      </c>
      <c r="CY8" s="12">
        <f t="shared" si="2"/>
        <v>100</v>
      </c>
      <c r="CZ8" s="12">
        <f t="shared" si="2"/>
        <v>101</v>
      </c>
      <c r="DA8" s="12">
        <f t="shared" si="2"/>
        <v>102</v>
      </c>
      <c r="DB8" s="12">
        <v>103</v>
      </c>
      <c r="DC8" s="12">
        <f aca="true" t="shared" si="3" ref="DC8:DR8">DB8+1</f>
        <v>104</v>
      </c>
      <c r="DD8" s="12">
        <f t="shared" si="3"/>
        <v>105</v>
      </c>
      <c r="DE8" s="12">
        <f t="shared" si="3"/>
        <v>106</v>
      </c>
      <c r="DF8" s="12">
        <f t="shared" si="3"/>
        <v>107</v>
      </c>
      <c r="DG8" s="12">
        <f t="shared" si="3"/>
        <v>108</v>
      </c>
      <c r="DH8" s="12">
        <f t="shared" si="3"/>
        <v>109</v>
      </c>
      <c r="DI8" s="12">
        <f t="shared" si="3"/>
        <v>110</v>
      </c>
      <c r="DJ8" s="12">
        <f t="shared" si="3"/>
        <v>111</v>
      </c>
      <c r="DK8" s="12">
        <f t="shared" si="3"/>
        <v>112</v>
      </c>
      <c r="DL8" s="12">
        <f t="shared" si="3"/>
        <v>113</v>
      </c>
      <c r="DM8" s="12">
        <f t="shared" si="3"/>
        <v>114</v>
      </c>
      <c r="DN8" s="12">
        <f t="shared" si="3"/>
        <v>115</v>
      </c>
      <c r="DO8" s="12">
        <f t="shared" si="3"/>
        <v>116</v>
      </c>
      <c r="DP8" s="12">
        <f t="shared" si="3"/>
        <v>117</v>
      </c>
      <c r="DQ8" s="12">
        <f t="shared" si="3"/>
        <v>118</v>
      </c>
      <c r="DR8" s="12">
        <f t="shared" si="3"/>
        <v>119</v>
      </c>
      <c r="DS8" s="12">
        <v>120</v>
      </c>
      <c r="DT8" s="12">
        <f>DS8+1</f>
        <v>121</v>
      </c>
      <c r="DU8" s="12">
        <f>DT8+1</f>
        <v>122</v>
      </c>
      <c r="DV8" s="62">
        <f>DU8+1</f>
        <v>123</v>
      </c>
      <c r="DW8" s="12">
        <v>124</v>
      </c>
      <c r="DX8" s="12">
        <v>125</v>
      </c>
      <c r="DY8" s="60">
        <v>126</v>
      </c>
      <c r="DZ8" s="12">
        <v>127</v>
      </c>
      <c r="EA8" s="12">
        <v>128</v>
      </c>
      <c r="EB8" s="12">
        <v>129</v>
      </c>
      <c r="EC8" s="12">
        <v>130</v>
      </c>
      <c r="ED8" s="12">
        <v>131</v>
      </c>
      <c r="EE8" s="12">
        <v>132</v>
      </c>
      <c r="EF8" s="12">
        <v>133</v>
      </c>
      <c r="EG8" s="12">
        <v>134</v>
      </c>
      <c r="EH8" s="12">
        <v>135</v>
      </c>
      <c r="EI8" s="12">
        <v>136</v>
      </c>
      <c r="EJ8" s="12">
        <v>137</v>
      </c>
      <c r="EK8" s="12">
        <v>138</v>
      </c>
      <c r="EL8" s="12">
        <v>139</v>
      </c>
      <c r="EM8" s="12">
        <v>140</v>
      </c>
      <c r="EN8" s="12">
        <v>141</v>
      </c>
      <c r="EO8" s="12">
        <v>142</v>
      </c>
      <c r="EP8" s="12">
        <v>143</v>
      </c>
      <c r="EQ8" s="12">
        <v>144</v>
      </c>
      <c r="ER8" s="12">
        <v>145</v>
      </c>
      <c r="ES8" s="12">
        <v>146</v>
      </c>
      <c r="ET8" s="12">
        <v>147</v>
      </c>
      <c r="EU8" s="12">
        <v>148</v>
      </c>
      <c r="EV8" s="12">
        <v>149</v>
      </c>
      <c r="EW8" s="12">
        <v>150</v>
      </c>
      <c r="EX8" s="12">
        <v>151</v>
      </c>
      <c r="EY8" s="12">
        <v>152</v>
      </c>
      <c r="EZ8" s="12">
        <v>153</v>
      </c>
      <c r="FA8" s="17">
        <v>154</v>
      </c>
      <c r="FB8" s="64">
        <v>155</v>
      </c>
      <c r="FC8" s="64">
        <v>156</v>
      </c>
      <c r="FD8" s="64">
        <v>157</v>
      </c>
      <c r="FE8" s="64">
        <v>158</v>
      </c>
      <c r="FF8" s="12">
        <v>159</v>
      </c>
      <c r="FG8" s="12">
        <v>160</v>
      </c>
      <c r="FH8" s="12">
        <f aca="true" t="shared" si="4" ref="FH8:FO8">FG8+1</f>
        <v>161</v>
      </c>
      <c r="FI8" s="12">
        <f t="shared" si="4"/>
        <v>162</v>
      </c>
      <c r="FJ8" s="12">
        <f t="shared" si="4"/>
        <v>163</v>
      </c>
      <c r="FK8" s="12">
        <f t="shared" si="4"/>
        <v>164</v>
      </c>
      <c r="FL8" s="12">
        <f t="shared" si="4"/>
        <v>165</v>
      </c>
      <c r="FM8" s="12">
        <f t="shared" si="4"/>
        <v>166</v>
      </c>
      <c r="FN8" s="12">
        <f t="shared" si="4"/>
        <v>167</v>
      </c>
      <c r="FO8" s="12">
        <f t="shared" si="4"/>
        <v>168</v>
      </c>
      <c r="FP8" s="12">
        <v>169</v>
      </c>
      <c r="FQ8" s="12">
        <v>170</v>
      </c>
      <c r="FR8" s="12">
        <v>171</v>
      </c>
      <c r="FS8" s="12">
        <v>172</v>
      </c>
      <c r="FT8" s="12">
        <v>173</v>
      </c>
      <c r="FU8" s="12">
        <f>FT8+1</f>
        <v>174</v>
      </c>
      <c r="FV8" s="12">
        <f>FU8+1</f>
        <v>175</v>
      </c>
      <c r="FW8" s="12">
        <f>FV8+1</f>
        <v>176</v>
      </c>
      <c r="FX8" s="12">
        <v>177</v>
      </c>
      <c r="FY8" s="12">
        <v>178</v>
      </c>
      <c r="FZ8" s="12">
        <f>FY8+1</f>
        <v>179</v>
      </c>
      <c r="GA8" s="12">
        <f>FZ8+1</f>
        <v>180</v>
      </c>
      <c r="GB8" s="12">
        <v>181</v>
      </c>
      <c r="GC8" s="12">
        <v>182</v>
      </c>
      <c r="GD8" s="12">
        <v>183</v>
      </c>
      <c r="GE8" s="12">
        <v>184</v>
      </c>
      <c r="GF8" s="12">
        <v>185</v>
      </c>
      <c r="GG8" s="12">
        <f>GF8+1</f>
        <v>186</v>
      </c>
      <c r="GH8" s="12">
        <f>GG8+1</f>
        <v>187</v>
      </c>
      <c r="GI8" s="12">
        <v>188</v>
      </c>
      <c r="GJ8" s="12">
        <v>189</v>
      </c>
      <c r="GK8" s="12">
        <f>GJ8+1</f>
        <v>190</v>
      </c>
      <c r="GL8" s="12">
        <f>GK8+1</f>
        <v>191</v>
      </c>
      <c r="GM8" s="12">
        <f>GL8+1</f>
        <v>192</v>
      </c>
    </row>
    <row r="9" spans="1:195" s="28" customFormat="1" ht="24.75" customHeight="1">
      <c r="A9" s="18"/>
      <c r="B9" s="102" t="s">
        <v>45</v>
      </c>
      <c r="C9" s="102"/>
      <c r="D9" s="102"/>
      <c r="E9" s="19"/>
      <c r="F9" s="20"/>
      <c r="G9" s="20"/>
      <c r="H9" s="20" t="s">
        <v>46</v>
      </c>
      <c r="I9" s="20"/>
      <c r="J9" s="20">
        <v>2.6</v>
      </c>
      <c r="K9" s="19"/>
      <c r="L9" s="21"/>
      <c r="M9" s="21"/>
      <c r="N9" s="21">
        <v>1.4</v>
      </c>
      <c r="O9" s="19"/>
      <c r="P9" s="21" t="s">
        <v>47</v>
      </c>
      <c r="Q9" s="21"/>
      <c r="R9" s="21">
        <v>1.3</v>
      </c>
      <c r="S9" s="19"/>
      <c r="T9" s="21"/>
      <c r="U9" s="21"/>
      <c r="V9" s="22" t="s">
        <v>147</v>
      </c>
      <c r="W9" s="21"/>
      <c r="X9" s="21">
        <v>2.2</v>
      </c>
      <c r="Y9" s="19"/>
      <c r="Z9" s="20"/>
      <c r="AA9" s="20"/>
      <c r="AB9" s="20"/>
      <c r="AC9" s="20"/>
      <c r="AD9" s="20">
        <v>1.2</v>
      </c>
      <c r="AE9" s="19"/>
      <c r="AF9" s="20"/>
      <c r="AG9" s="20"/>
      <c r="AH9" s="20"/>
      <c r="AI9" s="20"/>
      <c r="AJ9" s="19"/>
      <c r="AK9" s="20"/>
      <c r="AL9" s="20"/>
      <c r="AM9" s="20">
        <v>1.2</v>
      </c>
      <c r="AN9" s="19"/>
      <c r="AO9" s="23"/>
      <c r="AP9" s="21"/>
      <c r="AQ9" s="21"/>
      <c r="AR9" s="21"/>
      <c r="AS9" s="21">
        <v>1</v>
      </c>
      <c r="AT9" s="23"/>
      <c r="AU9" s="21" t="s">
        <v>48</v>
      </c>
      <c r="AV9" s="21"/>
      <c r="AW9" s="21">
        <v>1</v>
      </c>
      <c r="AX9" s="23"/>
      <c r="AY9" s="21"/>
      <c r="AZ9" s="21"/>
      <c r="BA9" s="21"/>
      <c r="BB9" s="21">
        <v>1</v>
      </c>
      <c r="BC9" s="23"/>
      <c r="BD9" s="21"/>
      <c r="BE9" s="21"/>
      <c r="BF9" s="21">
        <v>0.5</v>
      </c>
      <c r="BG9" s="23"/>
      <c r="BH9" s="21"/>
      <c r="BI9" s="21"/>
      <c r="BJ9" s="22" t="s">
        <v>148</v>
      </c>
      <c r="BK9" s="21"/>
      <c r="BL9" s="33">
        <v>0.5</v>
      </c>
      <c r="BM9" s="23"/>
      <c r="BN9" s="21"/>
      <c r="BO9" s="21"/>
      <c r="BP9" s="22" t="s">
        <v>149</v>
      </c>
      <c r="BQ9" s="21"/>
      <c r="BR9" s="33">
        <v>1</v>
      </c>
      <c r="BS9" s="23"/>
      <c r="BT9" s="21"/>
      <c r="BU9" s="21"/>
      <c r="BV9" s="21"/>
      <c r="BW9" s="21">
        <v>1</v>
      </c>
      <c r="BX9" s="23"/>
      <c r="BY9" s="21" t="s">
        <v>49</v>
      </c>
      <c r="BZ9" s="21"/>
      <c r="CA9" s="33">
        <v>0.5</v>
      </c>
      <c r="CB9" s="23"/>
      <c r="CC9" s="21"/>
      <c r="CD9" s="21"/>
      <c r="CE9" s="21"/>
      <c r="CF9" s="21"/>
      <c r="CG9" s="22" t="s">
        <v>146</v>
      </c>
      <c r="CH9" s="21"/>
      <c r="CI9" s="21">
        <v>1.1</v>
      </c>
      <c r="CJ9" s="23"/>
      <c r="CK9" s="21"/>
      <c r="CL9" s="21"/>
      <c r="CM9" s="22" t="s">
        <v>145</v>
      </c>
      <c r="CN9" s="21"/>
      <c r="CO9" s="21" t="s">
        <v>81</v>
      </c>
      <c r="CP9" s="23"/>
      <c r="CQ9" s="24"/>
      <c r="CR9" s="21"/>
      <c r="CS9" s="21"/>
      <c r="CT9" s="21"/>
      <c r="CU9" s="22"/>
      <c r="CV9" s="21"/>
      <c r="CW9" s="21"/>
      <c r="CX9" s="24"/>
      <c r="CY9" s="21"/>
      <c r="CZ9" s="21"/>
      <c r="DA9" s="22"/>
      <c r="DB9" s="21"/>
      <c r="DC9" s="24"/>
      <c r="DD9" s="21"/>
      <c r="DE9" s="21"/>
      <c r="DF9" s="21">
        <v>2</v>
      </c>
      <c r="DG9" s="24"/>
      <c r="DH9" s="21"/>
      <c r="DI9" s="21"/>
      <c r="DJ9" s="21"/>
      <c r="DK9" s="24"/>
      <c r="DL9" s="21"/>
      <c r="DM9" s="21"/>
      <c r="DN9" s="22" t="s">
        <v>150</v>
      </c>
      <c r="DO9" s="21"/>
      <c r="DP9" s="21">
        <v>1</v>
      </c>
      <c r="DQ9" s="25"/>
      <c r="DR9" s="21"/>
      <c r="DS9" s="21"/>
      <c r="DT9" s="21">
        <v>2</v>
      </c>
      <c r="DU9" s="24"/>
      <c r="DV9" s="63"/>
      <c r="DW9" s="20"/>
      <c r="DX9" s="20"/>
      <c r="DY9" s="20"/>
      <c r="DZ9" s="20"/>
      <c r="EA9" s="24"/>
      <c r="EB9" s="21" t="s">
        <v>47</v>
      </c>
      <c r="EC9" s="20">
        <v>1</v>
      </c>
      <c r="ED9" s="20">
        <v>0.8</v>
      </c>
      <c r="EE9" s="24">
        <f>EC9*ED9</f>
        <v>0.8</v>
      </c>
      <c r="EF9" s="20" t="s">
        <v>47</v>
      </c>
      <c r="EG9" s="20"/>
      <c r="EH9" s="20">
        <v>1</v>
      </c>
      <c r="EI9" s="24"/>
      <c r="EJ9" s="20" t="s">
        <v>121</v>
      </c>
      <c r="EK9" s="20">
        <v>1</v>
      </c>
      <c r="EL9" s="20">
        <v>1.15</v>
      </c>
      <c r="EM9" s="24">
        <f>EK9*EL9</f>
        <v>1.15</v>
      </c>
      <c r="EN9" s="12" t="s">
        <v>121</v>
      </c>
      <c r="EO9" s="20">
        <v>1</v>
      </c>
      <c r="EP9" s="20">
        <v>1.4</v>
      </c>
      <c r="EQ9" s="24">
        <f>EO9*EP9</f>
        <v>1.4</v>
      </c>
      <c r="ER9" s="20"/>
      <c r="ES9" s="20"/>
      <c r="ET9" s="74" t="e">
        <f>ET10+ET11+ET12+ET13+ET14+ET15+ET16+ET17+ET18</f>
        <v>#DIV/0!</v>
      </c>
      <c r="EU9" s="71">
        <v>1.1</v>
      </c>
      <c r="EV9" s="72" t="e">
        <f>ET9*EU9</f>
        <v>#DIV/0!</v>
      </c>
      <c r="EW9" s="20" t="s">
        <v>120</v>
      </c>
      <c r="EX9" s="20">
        <v>1</v>
      </c>
      <c r="EY9" s="20">
        <v>1.6</v>
      </c>
      <c r="EZ9" s="24">
        <f>EX9*EY9</f>
        <v>1.6</v>
      </c>
      <c r="FA9" s="26"/>
      <c r="FB9" s="20"/>
      <c r="FC9" s="20"/>
      <c r="FD9" s="20"/>
      <c r="FE9" s="20"/>
      <c r="FF9" s="18" t="s">
        <v>50</v>
      </c>
      <c r="FG9" s="18" t="s">
        <v>51</v>
      </c>
      <c r="FH9" s="22" t="s">
        <v>151</v>
      </c>
      <c r="FI9" s="21"/>
      <c r="FJ9" s="21">
        <v>1.3</v>
      </c>
      <c r="FK9" s="26"/>
      <c r="FL9" s="21" t="s">
        <v>52</v>
      </c>
      <c r="FM9" s="21"/>
      <c r="FN9" s="21">
        <v>2.5</v>
      </c>
      <c r="FO9" s="27"/>
      <c r="FP9" s="33"/>
      <c r="FQ9" s="33"/>
      <c r="FR9" s="33"/>
      <c r="FS9" s="27"/>
      <c r="FT9" s="18" t="s">
        <v>50</v>
      </c>
      <c r="FU9" s="21"/>
      <c r="FV9" s="21">
        <v>1</v>
      </c>
      <c r="FW9" s="26"/>
      <c r="FX9" s="21" t="s">
        <v>54</v>
      </c>
      <c r="FY9" s="21"/>
      <c r="FZ9" s="21">
        <v>1</v>
      </c>
      <c r="GA9" s="26"/>
      <c r="GB9" s="33"/>
      <c r="GC9" s="33"/>
      <c r="GD9" s="33"/>
      <c r="GE9" s="27"/>
      <c r="GF9" s="21" t="s">
        <v>142</v>
      </c>
      <c r="GG9" s="21"/>
      <c r="GH9" s="21">
        <v>0.8</v>
      </c>
      <c r="GI9" s="27"/>
      <c r="GJ9" s="21" t="s">
        <v>53</v>
      </c>
      <c r="GK9" s="21"/>
      <c r="GL9" s="21">
        <v>1</v>
      </c>
      <c r="GM9" s="26"/>
    </row>
    <row r="10" spans="1:195" s="28" customFormat="1" ht="34.5" customHeight="1">
      <c r="A10" s="29" t="s">
        <v>59</v>
      </c>
      <c r="B10" s="30" t="e">
        <f>E10+AO10+CQ10+DV10+FA10</f>
        <v>#DIV/0!</v>
      </c>
      <c r="C10" s="31" t="s">
        <v>68</v>
      </c>
      <c r="D10" s="31" t="s">
        <v>69</v>
      </c>
      <c r="E10" s="32" t="e">
        <f>(K10+S10+Y10+AE10+AJ10+AN10)*2.5</f>
        <v>#DIV/0!</v>
      </c>
      <c r="F10" s="33"/>
      <c r="G10" s="33"/>
      <c r="H10" s="34" t="e">
        <f>F10/G10</f>
        <v>#DIV/0!</v>
      </c>
      <c r="I10" s="34" t="e">
        <f>(H10-0.38)/(0.84-0.38)</f>
        <v>#DIV/0!</v>
      </c>
      <c r="J10" s="33">
        <v>2.6</v>
      </c>
      <c r="K10" s="32" t="e">
        <f>I10*J10</f>
        <v>#DIV/0!</v>
      </c>
      <c r="L10" s="21" t="s">
        <v>75</v>
      </c>
      <c r="M10" s="33">
        <v>1</v>
      </c>
      <c r="N10" s="33">
        <v>1.4</v>
      </c>
      <c r="O10" s="35">
        <f>M10*N10</f>
        <v>1.4</v>
      </c>
      <c r="P10" s="21" t="s">
        <v>47</v>
      </c>
      <c r="Q10" s="33">
        <v>1</v>
      </c>
      <c r="R10" s="33">
        <v>1.3</v>
      </c>
      <c r="S10" s="35">
        <f>Q10*R10</f>
        <v>1.3</v>
      </c>
      <c r="T10" s="36"/>
      <c r="U10" s="37"/>
      <c r="V10" s="33" t="e">
        <f>ROUND(((T10-U10)/U10)/1,2)</f>
        <v>#DIV/0!</v>
      </c>
      <c r="W10" s="38" t="e">
        <f>(0.35-V10)/(0.35-0.03)</f>
        <v>#DIV/0!</v>
      </c>
      <c r="X10" s="33">
        <v>2.2</v>
      </c>
      <c r="Y10" s="32" t="e">
        <f>W10*X10</f>
        <v>#DIV/0!</v>
      </c>
      <c r="Z10" s="34"/>
      <c r="AA10" s="34"/>
      <c r="AB10" s="21" t="s">
        <v>47</v>
      </c>
      <c r="AC10" s="21">
        <v>1</v>
      </c>
      <c r="AD10" s="21">
        <v>1.2</v>
      </c>
      <c r="AE10" s="19">
        <v>1.2</v>
      </c>
      <c r="AF10" s="33"/>
      <c r="AG10" s="37"/>
      <c r="AH10" s="37" t="e">
        <f>AF10/AG10</f>
        <v>#DIV/0!</v>
      </c>
      <c r="AI10" s="20">
        <v>1.9</v>
      </c>
      <c r="AJ10" s="69" t="e">
        <f>AH10*AI10</f>
        <v>#DIV/0!</v>
      </c>
      <c r="AK10" s="21" t="s">
        <v>47</v>
      </c>
      <c r="AL10" s="18">
        <v>1</v>
      </c>
      <c r="AM10" s="18">
        <v>1.2</v>
      </c>
      <c r="AN10" s="35">
        <v>1.2</v>
      </c>
      <c r="AO10" s="30" t="e">
        <f>(AT10+AX10+BC10+BG10+BM10+BS10+BX10+CB10+CJ10+CP10)*2</f>
        <v>#DIV/0!</v>
      </c>
      <c r="AP10" s="33">
        <v>0</v>
      </c>
      <c r="AQ10" s="33"/>
      <c r="AR10" s="33" t="e">
        <f>AP10/AQ10</f>
        <v>#DIV/0!</v>
      </c>
      <c r="AS10" s="33">
        <v>1</v>
      </c>
      <c r="AT10" s="31" t="e">
        <f aca="true" t="shared" si="5" ref="AT10:AT19">AR10*AS10</f>
        <v>#DIV/0!</v>
      </c>
      <c r="AU10" s="33" t="s">
        <v>55</v>
      </c>
      <c r="AV10" s="33">
        <v>1</v>
      </c>
      <c r="AW10" s="33">
        <v>1</v>
      </c>
      <c r="AX10" s="31">
        <f aca="true" t="shared" si="6" ref="AX10:AX18">AV10*AW10</f>
        <v>1</v>
      </c>
      <c r="AY10" s="33">
        <v>0</v>
      </c>
      <c r="AZ10" s="33"/>
      <c r="BA10" s="33" t="e">
        <f>AY10/AZ10</f>
        <v>#DIV/0!</v>
      </c>
      <c r="BB10" s="33">
        <v>1</v>
      </c>
      <c r="BC10" s="31" t="e">
        <f aca="true" t="shared" si="7" ref="BC10:BC19">BA10*BB10</f>
        <v>#DIV/0!</v>
      </c>
      <c r="BD10" s="33" t="s">
        <v>55</v>
      </c>
      <c r="BE10" s="33">
        <v>1</v>
      </c>
      <c r="BF10" s="33">
        <v>0.5</v>
      </c>
      <c r="BG10" s="31">
        <f aca="true" t="shared" si="8" ref="BG10:BG19">BE10*BF10</f>
        <v>0.5</v>
      </c>
      <c r="BH10" s="37"/>
      <c r="BI10" s="37"/>
      <c r="BJ10" s="33"/>
      <c r="BK10" s="34"/>
      <c r="BL10" s="33"/>
      <c r="BM10" s="30"/>
      <c r="BN10" s="36"/>
      <c r="BO10" s="33"/>
      <c r="BP10" s="33"/>
      <c r="BQ10" s="34"/>
      <c r="BR10" s="33"/>
      <c r="BS10" s="30"/>
      <c r="BT10" s="33"/>
      <c r="BU10" s="33"/>
      <c r="BV10" s="37" t="e">
        <f>(BT10-BU10)/BU10</f>
        <v>#DIV/0!</v>
      </c>
      <c r="BW10" s="33">
        <v>1</v>
      </c>
      <c r="BX10" s="75" t="e">
        <f aca="true" t="shared" si="9" ref="BX10:BX19">BV10*BW10</f>
        <v>#DIV/0!</v>
      </c>
      <c r="BY10" s="33" t="s">
        <v>56</v>
      </c>
      <c r="BZ10" s="33">
        <v>1</v>
      </c>
      <c r="CA10" s="33">
        <v>0.5</v>
      </c>
      <c r="CB10" s="31">
        <f aca="true" t="shared" si="10" ref="CB10:CB19">BZ10*CA10</f>
        <v>0.5</v>
      </c>
      <c r="CC10" s="97"/>
      <c r="CD10" s="98"/>
      <c r="CE10" s="99"/>
      <c r="CF10" s="33"/>
      <c r="CG10" s="34"/>
      <c r="CH10" s="34"/>
      <c r="CI10" s="33"/>
      <c r="CJ10" s="75"/>
      <c r="CK10" s="33"/>
      <c r="CL10" s="33"/>
      <c r="CM10" s="33">
        <f>CK10-CL10</f>
        <v>0</v>
      </c>
      <c r="CN10" s="33">
        <v>0</v>
      </c>
      <c r="CO10" s="33">
        <v>0</v>
      </c>
      <c r="CP10" s="31">
        <f>CN10*CO10</f>
        <v>0</v>
      </c>
      <c r="CQ10" s="25" t="e">
        <f>(CX10+DC10+DG10+DK10+DQ10+DU10)*1.5</f>
        <v>#DIV/0!</v>
      </c>
      <c r="CR10" s="33">
        <v>0</v>
      </c>
      <c r="CS10" s="33">
        <v>0</v>
      </c>
      <c r="CT10" s="33">
        <v>0</v>
      </c>
      <c r="CU10" s="33">
        <v>0</v>
      </c>
      <c r="CV10" s="33">
        <v>1</v>
      </c>
      <c r="CW10" s="33">
        <f aca="true" t="shared" si="11" ref="CW10:CW18">CU10*CV10</f>
        <v>0</v>
      </c>
      <c r="CX10" s="25">
        <f aca="true" t="shared" si="12" ref="CX10:CX18">CV10*CW10</f>
        <v>0</v>
      </c>
      <c r="CY10" s="33">
        <v>0</v>
      </c>
      <c r="CZ10" s="36"/>
      <c r="DA10" s="33" t="e">
        <f>CY10/CZ10</f>
        <v>#DIV/0!</v>
      </c>
      <c r="DB10" s="33">
        <v>1</v>
      </c>
      <c r="DC10" s="25" t="e">
        <f>DA10*DB10</f>
        <v>#DIV/0!</v>
      </c>
      <c r="DD10" s="33">
        <v>0</v>
      </c>
      <c r="DE10" s="33">
        <v>0</v>
      </c>
      <c r="DF10" s="33">
        <v>2</v>
      </c>
      <c r="DG10" s="25">
        <f aca="true" t="shared" si="13" ref="DG10:DG19">DE10*DF10</f>
        <v>0</v>
      </c>
      <c r="DH10" s="33" t="s">
        <v>144</v>
      </c>
      <c r="DI10" s="33">
        <v>0</v>
      </c>
      <c r="DJ10" s="33">
        <v>1.5</v>
      </c>
      <c r="DK10" s="25">
        <f aca="true" t="shared" si="14" ref="DK10:DK19">DI10*DJ10</f>
        <v>0</v>
      </c>
      <c r="DL10" s="33">
        <v>0</v>
      </c>
      <c r="DM10" s="36">
        <f>T10</f>
        <v>0</v>
      </c>
      <c r="DN10" s="33" t="e">
        <f>DL10/DM10</f>
        <v>#DIV/0!</v>
      </c>
      <c r="DO10" s="33">
        <v>1</v>
      </c>
      <c r="DP10" s="33">
        <v>1</v>
      </c>
      <c r="DQ10" s="25">
        <f aca="true" t="shared" si="15" ref="DQ10:DQ19">DO10*DP10</f>
        <v>1</v>
      </c>
      <c r="DR10" s="33">
        <v>0</v>
      </c>
      <c r="DS10" s="33">
        <v>0</v>
      </c>
      <c r="DT10" s="33">
        <v>2</v>
      </c>
      <c r="DU10" s="25">
        <f aca="true" t="shared" si="16" ref="DU10:DU18">DT10*DS10</f>
        <v>0</v>
      </c>
      <c r="DV10" s="73">
        <f>(EA10+EE10+EI10+EM10+EQ10+EV10+EZ10)*2</f>
        <v>3.2</v>
      </c>
      <c r="DW10" s="33"/>
      <c r="DX10" s="33"/>
      <c r="DY10" s="37"/>
      <c r="DZ10" s="37"/>
      <c r="EA10" s="70"/>
      <c r="EB10" s="21"/>
      <c r="EC10" s="33"/>
      <c r="ED10" s="20"/>
      <c r="EE10" s="24"/>
      <c r="EF10" s="33"/>
      <c r="EG10" s="33"/>
      <c r="EH10" s="20"/>
      <c r="EI10" s="24"/>
      <c r="EJ10" s="33"/>
      <c r="EK10" s="20"/>
      <c r="EL10" s="20"/>
      <c r="EM10" s="24"/>
      <c r="EN10" s="12"/>
      <c r="EO10" s="20"/>
      <c r="EP10" s="20"/>
      <c r="EQ10" s="24"/>
      <c r="ER10" s="20"/>
      <c r="ES10" s="20"/>
      <c r="ET10" s="71">
        <v>0</v>
      </c>
      <c r="EU10" s="71">
        <v>1.1</v>
      </c>
      <c r="EV10" s="72">
        <f aca="true" t="shared" si="17" ref="EV10:EV19">ET10*EU10</f>
        <v>0</v>
      </c>
      <c r="EW10" s="20" t="s">
        <v>120</v>
      </c>
      <c r="EX10" s="20">
        <v>1</v>
      </c>
      <c r="EY10" s="20">
        <v>1.6</v>
      </c>
      <c r="EZ10" s="24">
        <f aca="true" t="shared" si="18" ref="EZ10:EZ18">EX10*EY10</f>
        <v>1.6</v>
      </c>
      <c r="FA10" s="39">
        <f>FE10+FK10+FO10+FS10+FW10+GA10+GE10+GI10+GM10</f>
        <v>5.6</v>
      </c>
      <c r="FB10" s="21" t="s">
        <v>52</v>
      </c>
      <c r="FC10" s="21">
        <v>1</v>
      </c>
      <c r="FD10" s="21">
        <v>1.5</v>
      </c>
      <c r="FE10" s="27">
        <v>1.5</v>
      </c>
      <c r="FF10" s="33">
        <v>0</v>
      </c>
      <c r="FG10" s="33">
        <v>0</v>
      </c>
      <c r="FH10" s="33">
        <f>FF10+FG10</f>
        <v>0</v>
      </c>
      <c r="FI10" s="33">
        <v>0</v>
      </c>
      <c r="FJ10" s="21">
        <v>1.3</v>
      </c>
      <c r="FK10" s="27">
        <f aca="true" t="shared" si="19" ref="FK10:FK19">FI10*FJ10</f>
        <v>0</v>
      </c>
      <c r="FL10" s="33" t="s">
        <v>57</v>
      </c>
      <c r="FM10" s="33">
        <v>0</v>
      </c>
      <c r="FN10" s="33">
        <v>2.5</v>
      </c>
      <c r="FO10" s="27">
        <f aca="true" t="shared" si="20" ref="FO10:FO18">FM10*FN10</f>
        <v>0</v>
      </c>
      <c r="FP10" s="33">
        <v>1</v>
      </c>
      <c r="FQ10" s="33">
        <v>1</v>
      </c>
      <c r="FR10" s="33">
        <v>1.3</v>
      </c>
      <c r="FS10" s="27">
        <f>FQ10*FR10</f>
        <v>1.3</v>
      </c>
      <c r="FT10" s="33">
        <v>0</v>
      </c>
      <c r="FU10" s="33">
        <v>0</v>
      </c>
      <c r="FV10" s="33">
        <v>1</v>
      </c>
      <c r="FW10" s="27">
        <f aca="true" t="shared" si="21" ref="FW10:FW15">FU10*FV10</f>
        <v>0</v>
      </c>
      <c r="FX10" s="33" t="s">
        <v>54</v>
      </c>
      <c r="FY10" s="33">
        <v>1</v>
      </c>
      <c r="FZ10" s="33">
        <v>1</v>
      </c>
      <c r="GA10" s="27">
        <f aca="true" t="shared" si="22" ref="GA10:GA19">FY10*FZ10</f>
        <v>1</v>
      </c>
      <c r="GB10" s="33">
        <v>0</v>
      </c>
      <c r="GC10" s="33">
        <f>1-GB10/12</f>
        <v>1</v>
      </c>
      <c r="GD10" s="33">
        <v>1</v>
      </c>
      <c r="GE10" s="27">
        <f>GC10*GD10</f>
        <v>1</v>
      </c>
      <c r="GF10" s="33" t="s">
        <v>142</v>
      </c>
      <c r="GG10" s="33">
        <v>1</v>
      </c>
      <c r="GH10" s="21">
        <v>0.8</v>
      </c>
      <c r="GI10" s="27">
        <f>GG10*GH10</f>
        <v>0.8</v>
      </c>
      <c r="GJ10" s="18" t="s">
        <v>53</v>
      </c>
      <c r="GK10" s="33">
        <v>0</v>
      </c>
      <c r="GL10" s="33">
        <v>1</v>
      </c>
      <c r="GM10" s="27">
        <f>GK10*GL10</f>
        <v>0</v>
      </c>
    </row>
    <row r="11" spans="1:195" s="28" customFormat="1" ht="34.5" customHeight="1">
      <c r="A11" s="29" t="s">
        <v>60</v>
      </c>
      <c r="B11" s="30" t="e">
        <f aca="true" t="shared" si="23" ref="B11:B18">E11+AO11+CQ11+DV11+FA11</f>
        <v>#DIV/0!</v>
      </c>
      <c r="C11" s="31" t="s">
        <v>68</v>
      </c>
      <c r="D11" s="31" t="s">
        <v>69</v>
      </c>
      <c r="E11" s="32" t="e">
        <f aca="true" t="shared" si="24" ref="E11:E18">(K11+S11+Y11+AE11+AJ11+AN11)*2.5</f>
        <v>#DIV/0!</v>
      </c>
      <c r="F11" s="33"/>
      <c r="G11" s="33"/>
      <c r="H11" s="34" t="e">
        <f aca="true" t="shared" si="25" ref="H11:H18">F11/G11</f>
        <v>#DIV/0!</v>
      </c>
      <c r="I11" s="34" t="e">
        <f aca="true" t="shared" si="26" ref="I11:I18">(H11-0.38)/(0.84-0.38)</f>
        <v>#DIV/0!</v>
      </c>
      <c r="J11" s="33">
        <v>2.6</v>
      </c>
      <c r="K11" s="32" t="e">
        <f aca="true" t="shared" si="27" ref="K11:K19">I11*J11</f>
        <v>#DIV/0!</v>
      </c>
      <c r="L11" s="21" t="s">
        <v>75</v>
      </c>
      <c r="M11" s="33">
        <v>1</v>
      </c>
      <c r="N11" s="33">
        <v>1.4</v>
      </c>
      <c r="O11" s="35">
        <f aca="true" t="shared" si="28" ref="O11:O19">M11*N11</f>
        <v>1.4</v>
      </c>
      <c r="P11" s="21" t="s">
        <v>47</v>
      </c>
      <c r="Q11" s="33">
        <v>1</v>
      </c>
      <c r="R11" s="33">
        <v>1.3</v>
      </c>
      <c r="S11" s="35">
        <f aca="true" t="shared" si="29" ref="S11:S19">Q11*R11</f>
        <v>1.3</v>
      </c>
      <c r="T11" s="36"/>
      <c r="U11" s="37"/>
      <c r="V11" s="33" t="e">
        <f aca="true" t="shared" si="30" ref="V11:V18">ROUND(((T11-U11)/U11)/1,2)</f>
        <v>#DIV/0!</v>
      </c>
      <c r="W11" s="38" t="e">
        <f aca="true" t="shared" si="31" ref="W11:W18">(0.35-V11)/(0.35-0.03)</f>
        <v>#DIV/0!</v>
      </c>
      <c r="X11" s="33">
        <v>2.2</v>
      </c>
      <c r="Y11" s="32" t="e">
        <f aca="true" t="shared" si="32" ref="Y11:Y19">W11*X11</f>
        <v>#DIV/0!</v>
      </c>
      <c r="Z11" s="34"/>
      <c r="AA11" s="34"/>
      <c r="AB11" s="21" t="s">
        <v>47</v>
      </c>
      <c r="AC11" s="33">
        <v>1</v>
      </c>
      <c r="AD11" s="33">
        <v>1.2</v>
      </c>
      <c r="AE11" s="35">
        <f>AC11*AD11</f>
        <v>1.2</v>
      </c>
      <c r="AF11" s="33"/>
      <c r="AG11" s="37"/>
      <c r="AH11" s="37" t="e">
        <f aca="true" t="shared" si="33" ref="AH11:AH19">AF11/AG11</f>
        <v>#DIV/0!</v>
      </c>
      <c r="AI11" s="33">
        <v>1.9</v>
      </c>
      <c r="AJ11" s="69" t="e">
        <f aca="true" t="shared" si="34" ref="AJ11:AJ19">AH11*AI11</f>
        <v>#DIV/0!</v>
      </c>
      <c r="AK11" s="21" t="s">
        <v>47</v>
      </c>
      <c r="AL11" s="33">
        <v>1</v>
      </c>
      <c r="AM11" s="33">
        <v>1.2</v>
      </c>
      <c r="AN11" s="35">
        <f>AL11*AM11</f>
        <v>1.2</v>
      </c>
      <c r="AO11" s="30" t="e">
        <f aca="true" t="shared" si="35" ref="AO11:AO18">(AT11+AX11+BC11+BG11+BM11+BS11+BX11+CB11+CJ11+CP11)*2</f>
        <v>#DIV/0!</v>
      </c>
      <c r="AP11" s="33">
        <v>0</v>
      </c>
      <c r="AQ11" s="33"/>
      <c r="AR11" s="33" t="e">
        <f aca="true" t="shared" si="36" ref="AR11:AR18">AP11/AQ11</f>
        <v>#DIV/0!</v>
      </c>
      <c r="AS11" s="33">
        <v>1</v>
      </c>
      <c r="AT11" s="31" t="e">
        <f t="shared" si="5"/>
        <v>#DIV/0!</v>
      </c>
      <c r="AU11" s="33" t="s">
        <v>55</v>
      </c>
      <c r="AV11" s="33">
        <v>1</v>
      </c>
      <c r="AW11" s="33">
        <v>1</v>
      </c>
      <c r="AX11" s="31">
        <f t="shared" si="6"/>
        <v>1</v>
      </c>
      <c r="AY11" s="33">
        <v>0</v>
      </c>
      <c r="AZ11" s="33"/>
      <c r="BA11" s="33" t="e">
        <f aca="true" t="shared" si="37" ref="BA11:BA18">AY11/AZ11</f>
        <v>#DIV/0!</v>
      </c>
      <c r="BB11" s="33">
        <v>1</v>
      </c>
      <c r="BC11" s="31" t="e">
        <f t="shared" si="7"/>
        <v>#DIV/0!</v>
      </c>
      <c r="BD11" s="33" t="s">
        <v>55</v>
      </c>
      <c r="BE11" s="33">
        <v>1</v>
      </c>
      <c r="BF11" s="33">
        <v>0.5</v>
      </c>
      <c r="BG11" s="31">
        <f t="shared" si="8"/>
        <v>0.5</v>
      </c>
      <c r="BH11" s="37"/>
      <c r="BI11" s="37"/>
      <c r="BJ11" s="33"/>
      <c r="BK11" s="34"/>
      <c r="BL11" s="33"/>
      <c r="BM11" s="30"/>
      <c r="BN11" s="36"/>
      <c r="BO11" s="33"/>
      <c r="BP11" s="33"/>
      <c r="BQ11" s="34"/>
      <c r="BR11" s="33"/>
      <c r="BS11" s="30"/>
      <c r="BT11" s="33"/>
      <c r="BU11" s="33"/>
      <c r="BV11" s="37" t="e">
        <f aca="true" t="shared" si="38" ref="BV11:BV18">(BT11-BU11)/BU11</f>
        <v>#DIV/0!</v>
      </c>
      <c r="BW11" s="33">
        <v>1</v>
      </c>
      <c r="BX11" s="75" t="e">
        <f t="shared" si="9"/>
        <v>#DIV/0!</v>
      </c>
      <c r="BY11" s="33" t="s">
        <v>56</v>
      </c>
      <c r="BZ11" s="33">
        <v>1</v>
      </c>
      <c r="CA11" s="33">
        <v>0.5</v>
      </c>
      <c r="CB11" s="31">
        <f t="shared" si="10"/>
        <v>0.5</v>
      </c>
      <c r="CC11" s="97"/>
      <c r="CD11" s="98"/>
      <c r="CE11" s="99"/>
      <c r="CF11" s="33"/>
      <c r="CG11" s="34"/>
      <c r="CH11" s="34"/>
      <c r="CI11" s="33"/>
      <c r="CJ11" s="75"/>
      <c r="CK11" s="33"/>
      <c r="CL11" s="33"/>
      <c r="CM11" s="33">
        <f aca="true" t="shared" si="39" ref="CM11:CM18">CK11-CL11</f>
        <v>0</v>
      </c>
      <c r="CN11" s="33">
        <v>0</v>
      </c>
      <c r="CO11" s="33">
        <v>0</v>
      </c>
      <c r="CP11" s="31">
        <f aca="true" t="shared" si="40" ref="CP11:CP18">CN11*CO11</f>
        <v>0</v>
      </c>
      <c r="CQ11" s="25" t="e">
        <f aca="true" t="shared" si="41" ref="CQ11:CQ19">(CX11+DC11+DG11+DK11+DQ11+DU11)*1.5</f>
        <v>#DIV/0!</v>
      </c>
      <c r="CR11" s="33">
        <v>0</v>
      </c>
      <c r="CS11" s="33">
        <v>0</v>
      </c>
      <c r="CT11" s="33">
        <v>0</v>
      </c>
      <c r="CU11" s="33">
        <v>0</v>
      </c>
      <c r="CV11" s="33">
        <v>1</v>
      </c>
      <c r="CW11" s="33">
        <f t="shared" si="11"/>
        <v>0</v>
      </c>
      <c r="CX11" s="25">
        <f t="shared" si="12"/>
        <v>0</v>
      </c>
      <c r="CY11" s="33">
        <v>0</v>
      </c>
      <c r="CZ11" s="36"/>
      <c r="DA11" s="33" t="e">
        <f aca="true" t="shared" si="42" ref="DA11:DA19">CY11/CZ11</f>
        <v>#DIV/0!</v>
      </c>
      <c r="DB11" s="33">
        <v>1</v>
      </c>
      <c r="DC11" s="25" t="e">
        <f aca="true" t="shared" si="43" ref="DC11:DC19">DA11*DB11</f>
        <v>#DIV/0!</v>
      </c>
      <c r="DD11" s="33">
        <v>0</v>
      </c>
      <c r="DE11" s="33">
        <v>0</v>
      </c>
      <c r="DF11" s="33">
        <v>2</v>
      </c>
      <c r="DG11" s="25">
        <f t="shared" si="13"/>
        <v>0</v>
      </c>
      <c r="DH11" s="33" t="s">
        <v>144</v>
      </c>
      <c r="DI11" s="33">
        <v>0</v>
      </c>
      <c r="DJ11" s="33">
        <v>1.5</v>
      </c>
      <c r="DK11" s="25">
        <f t="shared" si="14"/>
        <v>0</v>
      </c>
      <c r="DL11" s="33">
        <v>0</v>
      </c>
      <c r="DM11" s="36">
        <f aca="true" t="shared" si="44" ref="DM11:DM18">T11</f>
        <v>0</v>
      </c>
      <c r="DN11" s="33" t="e">
        <f aca="true" t="shared" si="45" ref="DN11:DN18">DL11/DM11</f>
        <v>#DIV/0!</v>
      </c>
      <c r="DO11" s="33">
        <v>1</v>
      </c>
      <c r="DP11" s="33">
        <v>1</v>
      </c>
      <c r="DQ11" s="25">
        <f t="shared" si="15"/>
        <v>1</v>
      </c>
      <c r="DR11" s="33">
        <v>0</v>
      </c>
      <c r="DS11" s="33">
        <v>0</v>
      </c>
      <c r="DT11" s="33">
        <v>2</v>
      </c>
      <c r="DU11" s="25">
        <f t="shared" si="16"/>
        <v>0</v>
      </c>
      <c r="DV11" s="73">
        <f aca="true" t="shared" si="46" ref="DV11:DV18">(EA11+EE11+EI11+EM11+EQ11+EV11+EZ11)*2</f>
        <v>3.2</v>
      </c>
      <c r="DW11" s="33"/>
      <c r="DX11" s="33"/>
      <c r="DY11" s="37"/>
      <c r="DZ11" s="37"/>
      <c r="EA11" s="70"/>
      <c r="EB11" s="21"/>
      <c r="EC11" s="33"/>
      <c r="ED11" s="20"/>
      <c r="EE11" s="24"/>
      <c r="EF11" s="33"/>
      <c r="EG11" s="33"/>
      <c r="EH11" s="20"/>
      <c r="EI11" s="24"/>
      <c r="EJ11" s="33"/>
      <c r="EK11" s="20"/>
      <c r="EL11" s="20"/>
      <c r="EM11" s="24"/>
      <c r="EN11" s="12"/>
      <c r="EO11" s="20"/>
      <c r="EP11" s="20"/>
      <c r="EQ11" s="24"/>
      <c r="ER11" s="20"/>
      <c r="ES11" s="20"/>
      <c r="ET11" s="71">
        <v>0</v>
      </c>
      <c r="EU11" s="71">
        <v>1.1</v>
      </c>
      <c r="EV11" s="72">
        <f t="shared" si="17"/>
        <v>0</v>
      </c>
      <c r="EW11" s="20" t="s">
        <v>120</v>
      </c>
      <c r="EX11" s="20">
        <v>1</v>
      </c>
      <c r="EY11" s="20">
        <v>1.6</v>
      </c>
      <c r="EZ11" s="24">
        <f t="shared" si="18"/>
        <v>1.6</v>
      </c>
      <c r="FA11" s="39">
        <f aca="true" t="shared" si="47" ref="FA11:FA18">FE11+FK11+FO11+FS11+FW11+GA11+GE11+GI11+GM11</f>
        <v>5.6</v>
      </c>
      <c r="FB11" s="33" t="s">
        <v>129</v>
      </c>
      <c r="FC11" s="33">
        <v>1</v>
      </c>
      <c r="FD11" s="33">
        <v>1.5</v>
      </c>
      <c r="FE11" s="27">
        <f aca="true" t="shared" si="48" ref="FE11:FE18">FC11*FD11</f>
        <v>1.5</v>
      </c>
      <c r="FF11" s="33">
        <v>1</v>
      </c>
      <c r="FG11" s="33">
        <v>1</v>
      </c>
      <c r="FH11" s="33">
        <f aca="true" t="shared" si="49" ref="FH11:FH19">FF11+FG11</f>
        <v>2</v>
      </c>
      <c r="FI11" s="33">
        <v>0</v>
      </c>
      <c r="FJ11" s="21">
        <v>1.3</v>
      </c>
      <c r="FK11" s="27">
        <f t="shared" si="19"/>
        <v>0</v>
      </c>
      <c r="FL11" s="33" t="s">
        <v>57</v>
      </c>
      <c r="FM11" s="33">
        <v>0</v>
      </c>
      <c r="FN11" s="33">
        <v>2.5</v>
      </c>
      <c r="FO11" s="27">
        <f t="shared" si="20"/>
        <v>0</v>
      </c>
      <c r="FP11" s="33">
        <v>1</v>
      </c>
      <c r="FQ11" s="33">
        <v>1</v>
      </c>
      <c r="FR11" s="33">
        <v>1.3</v>
      </c>
      <c r="FS11" s="27">
        <f aca="true" t="shared" si="50" ref="FS11:FS18">FQ11*FR11</f>
        <v>1.3</v>
      </c>
      <c r="FT11" s="33">
        <v>1</v>
      </c>
      <c r="FU11" s="33">
        <v>0</v>
      </c>
      <c r="FV11" s="33">
        <v>1</v>
      </c>
      <c r="FW11" s="27">
        <f t="shared" si="21"/>
        <v>0</v>
      </c>
      <c r="FX11" s="33" t="s">
        <v>54</v>
      </c>
      <c r="FY11" s="33">
        <v>1</v>
      </c>
      <c r="FZ11" s="33">
        <v>1</v>
      </c>
      <c r="GA11" s="27">
        <f t="shared" si="22"/>
        <v>1</v>
      </c>
      <c r="GB11" s="33">
        <v>0</v>
      </c>
      <c r="GC11" s="33">
        <f aca="true" t="shared" si="51" ref="GC11:GC19">1-GB11/12</f>
        <v>1</v>
      </c>
      <c r="GD11" s="33">
        <v>1</v>
      </c>
      <c r="GE11" s="27">
        <f aca="true" t="shared" si="52" ref="GE11:GE18">GC11*GD11</f>
        <v>1</v>
      </c>
      <c r="GF11" s="33" t="s">
        <v>142</v>
      </c>
      <c r="GG11" s="33">
        <v>1</v>
      </c>
      <c r="GH11" s="21">
        <v>0.8</v>
      </c>
      <c r="GI11" s="27">
        <f aca="true" t="shared" si="53" ref="GI11:GI18">GG11*GH11</f>
        <v>0.8</v>
      </c>
      <c r="GJ11" s="18" t="s">
        <v>53</v>
      </c>
      <c r="GK11" s="33">
        <v>0</v>
      </c>
      <c r="GL11" s="33">
        <v>1</v>
      </c>
      <c r="GM11" s="27">
        <f aca="true" t="shared" si="54" ref="GM11:GM19">GK11*GL11</f>
        <v>0</v>
      </c>
    </row>
    <row r="12" spans="1:195" s="28" customFormat="1" ht="34.5" customHeight="1">
      <c r="A12" s="29" t="s">
        <v>61</v>
      </c>
      <c r="B12" s="30" t="e">
        <f t="shared" si="23"/>
        <v>#DIV/0!</v>
      </c>
      <c r="C12" s="31" t="s">
        <v>68</v>
      </c>
      <c r="D12" s="31" t="s">
        <v>69</v>
      </c>
      <c r="E12" s="32" t="e">
        <f t="shared" si="24"/>
        <v>#DIV/0!</v>
      </c>
      <c r="F12" s="33"/>
      <c r="G12" s="33"/>
      <c r="H12" s="34" t="e">
        <f t="shared" si="25"/>
        <v>#DIV/0!</v>
      </c>
      <c r="I12" s="34" t="e">
        <f t="shared" si="26"/>
        <v>#DIV/0!</v>
      </c>
      <c r="J12" s="33">
        <v>2.6</v>
      </c>
      <c r="K12" s="32" t="e">
        <f t="shared" si="27"/>
        <v>#DIV/0!</v>
      </c>
      <c r="L12" s="21" t="s">
        <v>75</v>
      </c>
      <c r="M12" s="33">
        <v>1</v>
      </c>
      <c r="N12" s="33">
        <v>1.4</v>
      </c>
      <c r="O12" s="35">
        <f t="shared" si="28"/>
        <v>1.4</v>
      </c>
      <c r="P12" s="21" t="s">
        <v>47</v>
      </c>
      <c r="Q12" s="33">
        <v>1</v>
      </c>
      <c r="R12" s="33">
        <v>1.3</v>
      </c>
      <c r="S12" s="35">
        <f t="shared" si="29"/>
        <v>1.3</v>
      </c>
      <c r="T12" s="18"/>
      <c r="U12" s="37"/>
      <c r="V12" s="33" t="e">
        <f t="shared" si="30"/>
        <v>#DIV/0!</v>
      </c>
      <c r="W12" s="38">
        <f>(0.35-0.2)/(0.35-0.03)</f>
        <v>0.46874999999999994</v>
      </c>
      <c r="X12" s="33">
        <v>2.2</v>
      </c>
      <c r="Y12" s="32">
        <f t="shared" si="32"/>
        <v>1.03125</v>
      </c>
      <c r="Z12" s="34"/>
      <c r="AA12" s="34"/>
      <c r="AB12" s="21" t="s">
        <v>47</v>
      </c>
      <c r="AC12" s="33">
        <v>1</v>
      </c>
      <c r="AD12" s="33">
        <v>1.2</v>
      </c>
      <c r="AE12" s="35">
        <f aca="true" t="shared" si="55" ref="AE12:AE20">AC12*AD12</f>
        <v>1.2</v>
      </c>
      <c r="AF12" s="33"/>
      <c r="AG12" s="37"/>
      <c r="AH12" s="37" t="e">
        <f t="shared" si="33"/>
        <v>#DIV/0!</v>
      </c>
      <c r="AI12" s="33">
        <v>1.9</v>
      </c>
      <c r="AJ12" s="69" t="e">
        <f t="shared" si="34"/>
        <v>#DIV/0!</v>
      </c>
      <c r="AK12" s="21" t="s">
        <v>47</v>
      </c>
      <c r="AL12" s="33">
        <v>1</v>
      </c>
      <c r="AM12" s="33">
        <v>1.2</v>
      </c>
      <c r="AN12" s="35">
        <f aca="true" t="shared" si="56" ref="AN12:AN19">AL12*AM12</f>
        <v>1.2</v>
      </c>
      <c r="AO12" s="30" t="e">
        <f t="shared" si="35"/>
        <v>#DIV/0!</v>
      </c>
      <c r="AP12" s="33">
        <v>0</v>
      </c>
      <c r="AQ12" s="33"/>
      <c r="AR12" s="33" t="e">
        <f t="shared" si="36"/>
        <v>#DIV/0!</v>
      </c>
      <c r="AS12" s="33">
        <v>1</v>
      </c>
      <c r="AT12" s="31" t="e">
        <f t="shared" si="5"/>
        <v>#DIV/0!</v>
      </c>
      <c r="AU12" s="33" t="s">
        <v>55</v>
      </c>
      <c r="AV12" s="33">
        <v>1</v>
      </c>
      <c r="AW12" s="33">
        <v>1</v>
      </c>
      <c r="AX12" s="31">
        <f t="shared" si="6"/>
        <v>1</v>
      </c>
      <c r="AY12" s="33">
        <v>0</v>
      </c>
      <c r="AZ12" s="33"/>
      <c r="BA12" s="33" t="e">
        <f t="shared" si="37"/>
        <v>#DIV/0!</v>
      </c>
      <c r="BB12" s="33">
        <v>1</v>
      </c>
      <c r="BC12" s="31" t="e">
        <f t="shared" si="7"/>
        <v>#DIV/0!</v>
      </c>
      <c r="BD12" s="33" t="s">
        <v>55</v>
      </c>
      <c r="BE12" s="33">
        <v>1</v>
      </c>
      <c r="BF12" s="33">
        <v>0.5</v>
      </c>
      <c r="BG12" s="31">
        <f t="shared" si="8"/>
        <v>0.5</v>
      </c>
      <c r="BH12" s="37"/>
      <c r="BI12" s="37"/>
      <c r="BJ12" s="33"/>
      <c r="BK12" s="34"/>
      <c r="BL12" s="33"/>
      <c r="BM12" s="30"/>
      <c r="BN12" s="18"/>
      <c r="BO12" s="33"/>
      <c r="BP12" s="33"/>
      <c r="BQ12" s="34"/>
      <c r="BR12" s="33"/>
      <c r="BS12" s="30"/>
      <c r="BT12" s="33"/>
      <c r="BU12" s="33"/>
      <c r="BV12" s="37" t="e">
        <f t="shared" si="38"/>
        <v>#DIV/0!</v>
      </c>
      <c r="BW12" s="33">
        <v>1</v>
      </c>
      <c r="BX12" s="75" t="e">
        <f t="shared" si="9"/>
        <v>#DIV/0!</v>
      </c>
      <c r="BY12" s="33" t="s">
        <v>56</v>
      </c>
      <c r="BZ12" s="33">
        <v>1</v>
      </c>
      <c r="CA12" s="33">
        <v>0.5</v>
      </c>
      <c r="CB12" s="31">
        <f t="shared" si="10"/>
        <v>0.5</v>
      </c>
      <c r="CC12" s="97"/>
      <c r="CD12" s="98"/>
      <c r="CE12" s="99"/>
      <c r="CF12" s="33"/>
      <c r="CG12" s="34"/>
      <c r="CH12" s="34"/>
      <c r="CI12" s="33"/>
      <c r="CJ12" s="75"/>
      <c r="CK12" s="33"/>
      <c r="CL12" s="33"/>
      <c r="CM12" s="33">
        <f t="shared" si="39"/>
        <v>0</v>
      </c>
      <c r="CN12" s="33">
        <v>0</v>
      </c>
      <c r="CO12" s="33">
        <v>0.55</v>
      </c>
      <c r="CP12" s="31">
        <f t="shared" si="40"/>
        <v>0</v>
      </c>
      <c r="CQ12" s="25" t="e">
        <f t="shared" si="41"/>
        <v>#DIV/0!</v>
      </c>
      <c r="CR12" s="33">
        <v>0</v>
      </c>
      <c r="CS12" s="33">
        <v>0</v>
      </c>
      <c r="CT12" s="33">
        <v>0</v>
      </c>
      <c r="CU12" s="33">
        <v>0</v>
      </c>
      <c r="CV12" s="33">
        <v>1</v>
      </c>
      <c r="CW12" s="33">
        <f t="shared" si="11"/>
        <v>0</v>
      </c>
      <c r="CX12" s="25">
        <f t="shared" si="12"/>
        <v>0</v>
      </c>
      <c r="CY12" s="33">
        <v>0</v>
      </c>
      <c r="CZ12" s="36"/>
      <c r="DA12" s="33" t="e">
        <f t="shared" si="42"/>
        <v>#DIV/0!</v>
      </c>
      <c r="DB12" s="33">
        <v>1</v>
      </c>
      <c r="DC12" s="25" t="e">
        <f t="shared" si="43"/>
        <v>#DIV/0!</v>
      </c>
      <c r="DD12" s="33">
        <v>0</v>
      </c>
      <c r="DE12" s="33">
        <v>0</v>
      </c>
      <c r="DF12" s="33">
        <v>2</v>
      </c>
      <c r="DG12" s="25">
        <f t="shared" si="13"/>
        <v>0</v>
      </c>
      <c r="DH12" s="33" t="s">
        <v>144</v>
      </c>
      <c r="DI12" s="33">
        <v>0</v>
      </c>
      <c r="DJ12" s="33">
        <v>1.5</v>
      </c>
      <c r="DK12" s="25">
        <f t="shared" si="14"/>
        <v>0</v>
      </c>
      <c r="DL12" s="33">
        <v>0</v>
      </c>
      <c r="DM12" s="36">
        <f t="shared" si="44"/>
        <v>0</v>
      </c>
      <c r="DN12" s="33" t="e">
        <f t="shared" si="45"/>
        <v>#DIV/0!</v>
      </c>
      <c r="DO12" s="33">
        <v>1</v>
      </c>
      <c r="DP12" s="33">
        <v>1</v>
      </c>
      <c r="DQ12" s="25">
        <f t="shared" si="15"/>
        <v>1</v>
      </c>
      <c r="DR12" s="33">
        <v>0</v>
      </c>
      <c r="DS12" s="33">
        <v>0</v>
      </c>
      <c r="DT12" s="33">
        <v>2</v>
      </c>
      <c r="DU12" s="25">
        <f t="shared" si="16"/>
        <v>0</v>
      </c>
      <c r="DV12" s="73" t="e">
        <f t="shared" si="46"/>
        <v>#DIV/0!</v>
      </c>
      <c r="DW12" s="33"/>
      <c r="DX12" s="33"/>
      <c r="DY12" s="37"/>
      <c r="DZ12" s="37"/>
      <c r="EA12" s="70"/>
      <c r="EB12" s="21"/>
      <c r="EC12" s="33"/>
      <c r="ED12" s="20"/>
      <c r="EE12" s="24"/>
      <c r="EF12" s="33"/>
      <c r="EG12" s="33"/>
      <c r="EH12" s="20"/>
      <c r="EI12" s="24"/>
      <c r="EJ12" s="33"/>
      <c r="EK12" s="20"/>
      <c r="EL12" s="20"/>
      <c r="EM12" s="24"/>
      <c r="EN12" s="12"/>
      <c r="EO12" s="20"/>
      <c r="EP12" s="20"/>
      <c r="EQ12" s="24"/>
      <c r="ER12" s="20"/>
      <c r="ES12" s="20"/>
      <c r="ET12" s="71" t="e">
        <f>ER12/ES12</f>
        <v>#DIV/0!</v>
      </c>
      <c r="EU12" s="71">
        <v>1.1</v>
      </c>
      <c r="EV12" s="72" t="e">
        <f t="shared" si="17"/>
        <v>#DIV/0!</v>
      </c>
      <c r="EW12" s="20" t="s">
        <v>120</v>
      </c>
      <c r="EX12" s="20">
        <v>1</v>
      </c>
      <c r="EY12" s="20">
        <v>1.6</v>
      </c>
      <c r="EZ12" s="24">
        <f t="shared" si="18"/>
        <v>1.6</v>
      </c>
      <c r="FA12" s="39">
        <f t="shared" si="47"/>
        <v>5.6</v>
      </c>
      <c r="FB12" s="33" t="s">
        <v>129</v>
      </c>
      <c r="FC12" s="33">
        <v>1</v>
      </c>
      <c r="FD12" s="33">
        <v>1.5</v>
      </c>
      <c r="FE12" s="27">
        <f t="shared" si="48"/>
        <v>1.5</v>
      </c>
      <c r="FF12" s="33">
        <v>1</v>
      </c>
      <c r="FG12" s="33">
        <v>1</v>
      </c>
      <c r="FH12" s="33">
        <f t="shared" si="49"/>
        <v>2</v>
      </c>
      <c r="FI12" s="33">
        <v>0</v>
      </c>
      <c r="FJ12" s="21">
        <v>1.3</v>
      </c>
      <c r="FK12" s="27">
        <f t="shared" si="19"/>
        <v>0</v>
      </c>
      <c r="FL12" s="33" t="s">
        <v>57</v>
      </c>
      <c r="FM12" s="33">
        <v>0</v>
      </c>
      <c r="FN12" s="33">
        <v>2.5</v>
      </c>
      <c r="FO12" s="27">
        <f t="shared" si="20"/>
        <v>0</v>
      </c>
      <c r="FP12" s="33">
        <v>1</v>
      </c>
      <c r="FQ12" s="33">
        <v>1</v>
      </c>
      <c r="FR12" s="33">
        <v>1.3</v>
      </c>
      <c r="FS12" s="27">
        <f t="shared" si="50"/>
        <v>1.3</v>
      </c>
      <c r="FT12" s="33">
        <v>0</v>
      </c>
      <c r="FU12" s="33">
        <v>0</v>
      </c>
      <c r="FV12" s="33">
        <v>1</v>
      </c>
      <c r="FW12" s="27">
        <f t="shared" si="21"/>
        <v>0</v>
      </c>
      <c r="FX12" s="33" t="s">
        <v>54</v>
      </c>
      <c r="FY12" s="33">
        <v>1</v>
      </c>
      <c r="FZ12" s="33">
        <v>1</v>
      </c>
      <c r="GA12" s="27">
        <f t="shared" si="22"/>
        <v>1</v>
      </c>
      <c r="GB12" s="33">
        <v>0</v>
      </c>
      <c r="GC12" s="33">
        <f t="shared" si="51"/>
        <v>1</v>
      </c>
      <c r="GD12" s="33">
        <v>1</v>
      </c>
      <c r="GE12" s="27">
        <f t="shared" si="52"/>
        <v>1</v>
      </c>
      <c r="GF12" s="33" t="s">
        <v>142</v>
      </c>
      <c r="GG12" s="33">
        <v>1</v>
      </c>
      <c r="GH12" s="21">
        <v>0.8</v>
      </c>
      <c r="GI12" s="27">
        <f t="shared" si="53"/>
        <v>0.8</v>
      </c>
      <c r="GJ12" s="18" t="s">
        <v>53</v>
      </c>
      <c r="GK12" s="33">
        <v>0</v>
      </c>
      <c r="GL12" s="33">
        <v>1</v>
      </c>
      <c r="GM12" s="27">
        <f t="shared" si="54"/>
        <v>0</v>
      </c>
    </row>
    <row r="13" spans="1:195" s="28" customFormat="1" ht="34.5" customHeight="1">
      <c r="A13" s="29" t="s">
        <v>62</v>
      </c>
      <c r="B13" s="30" t="e">
        <f t="shared" si="23"/>
        <v>#DIV/0!</v>
      </c>
      <c r="C13" s="31" t="s">
        <v>68</v>
      </c>
      <c r="D13" s="31" t="s">
        <v>69</v>
      </c>
      <c r="E13" s="32" t="e">
        <f t="shared" si="24"/>
        <v>#DIV/0!</v>
      </c>
      <c r="F13" s="33"/>
      <c r="G13" s="33"/>
      <c r="H13" s="34" t="e">
        <f t="shared" si="25"/>
        <v>#DIV/0!</v>
      </c>
      <c r="I13" s="34" t="e">
        <f t="shared" si="26"/>
        <v>#DIV/0!</v>
      </c>
      <c r="J13" s="33">
        <v>2.6</v>
      </c>
      <c r="K13" s="32" t="e">
        <f t="shared" si="27"/>
        <v>#DIV/0!</v>
      </c>
      <c r="L13" s="21" t="s">
        <v>75</v>
      </c>
      <c r="M13" s="33">
        <v>1</v>
      </c>
      <c r="N13" s="33">
        <v>1.4</v>
      </c>
      <c r="O13" s="35">
        <f t="shared" si="28"/>
        <v>1.4</v>
      </c>
      <c r="P13" s="21" t="s">
        <v>47</v>
      </c>
      <c r="Q13" s="33">
        <v>1</v>
      </c>
      <c r="R13" s="33">
        <v>1.3</v>
      </c>
      <c r="S13" s="35">
        <f t="shared" si="29"/>
        <v>1.3</v>
      </c>
      <c r="T13" s="18"/>
      <c r="U13" s="37"/>
      <c r="V13" s="33" t="e">
        <f t="shared" si="30"/>
        <v>#DIV/0!</v>
      </c>
      <c r="W13" s="38" t="e">
        <f t="shared" si="31"/>
        <v>#DIV/0!</v>
      </c>
      <c r="X13" s="33">
        <v>2.2</v>
      </c>
      <c r="Y13" s="32" t="e">
        <f t="shared" si="32"/>
        <v>#DIV/0!</v>
      </c>
      <c r="Z13" s="34"/>
      <c r="AA13" s="34"/>
      <c r="AB13" s="21" t="s">
        <v>47</v>
      </c>
      <c r="AC13" s="33">
        <v>1</v>
      </c>
      <c r="AD13" s="33">
        <v>1.2</v>
      </c>
      <c r="AE13" s="35">
        <f t="shared" si="55"/>
        <v>1.2</v>
      </c>
      <c r="AF13" s="33"/>
      <c r="AG13" s="37"/>
      <c r="AH13" s="37" t="e">
        <f t="shared" si="33"/>
        <v>#DIV/0!</v>
      </c>
      <c r="AI13" s="33">
        <v>1.9</v>
      </c>
      <c r="AJ13" s="69" t="e">
        <f t="shared" si="34"/>
        <v>#DIV/0!</v>
      </c>
      <c r="AK13" s="21" t="s">
        <v>47</v>
      </c>
      <c r="AL13" s="33">
        <v>1</v>
      </c>
      <c r="AM13" s="33">
        <v>1.2</v>
      </c>
      <c r="AN13" s="35">
        <f t="shared" si="56"/>
        <v>1.2</v>
      </c>
      <c r="AO13" s="30" t="e">
        <f t="shared" si="35"/>
        <v>#DIV/0!</v>
      </c>
      <c r="AP13" s="33">
        <v>0</v>
      </c>
      <c r="AQ13" s="33"/>
      <c r="AR13" s="33" t="e">
        <f t="shared" si="36"/>
        <v>#DIV/0!</v>
      </c>
      <c r="AS13" s="33">
        <v>1</v>
      </c>
      <c r="AT13" s="31" t="e">
        <f t="shared" si="5"/>
        <v>#DIV/0!</v>
      </c>
      <c r="AU13" s="33" t="s">
        <v>55</v>
      </c>
      <c r="AV13" s="33">
        <v>1</v>
      </c>
      <c r="AW13" s="33">
        <v>1</v>
      </c>
      <c r="AX13" s="31">
        <f t="shared" si="6"/>
        <v>1</v>
      </c>
      <c r="AY13" s="33">
        <v>0</v>
      </c>
      <c r="AZ13" s="33"/>
      <c r="BA13" s="33" t="e">
        <f t="shared" si="37"/>
        <v>#DIV/0!</v>
      </c>
      <c r="BB13" s="33">
        <v>1</v>
      </c>
      <c r="BC13" s="31" t="e">
        <f t="shared" si="7"/>
        <v>#DIV/0!</v>
      </c>
      <c r="BD13" s="33" t="s">
        <v>55</v>
      </c>
      <c r="BE13" s="33">
        <v>1</v>
      </c>
      <c r="BF13" s="33">
        <v>0.5</v>
      </c>
      <c r="BG13" s="31">
        <f t="shared" si="8"/>
        <v>0.5</v>
      </c>
      <c r="BH13" s="37"/>
      <c r="BI13" s="37"/>
      <c r="BJ13" s="33"/>
      <c r="BK13" s="34"/>
      <c r="BL13" s="33"/>
      <c r="BM13" s="30"/>
      <c r="BN13" s="18"/>
      <c r="BO13" s="33"/>
      <c r="BP13" s="33"/>
      <c r="BQ13" s="34"/>
      <c r="BR13" s="33"/>
      <c r="BS13" s="30"/>
      <c r="BT13" s="33"/>
      <c r="BU13" s="33"/>
      <c r="BV13" s="37" t="e">
        <f t="shared" si="38"/>
        <v>#DIV/0!</v>
      </c>
      <c r="BW13" s="33">
        <v>1</v>
      </c>
      <c r="BX13" s="75" t="e">
        <f t="shared" si="9"/>
        <v>#DIV/0!</v>
      </c>
      <c r="BY13" s="33" t="s">
        <v>56</v>
      </c>
      <c r="BZ13" s="33">
        <v>1</v>
      </c>
      <c r="CA13" s="33">
        <v>0.5</v>
      </c>
      <c r="CB13" s="31">
        <f t="shared" si="10"/>
        <v>0.5</v>
      </c>
      <c r="CC13" s="97"/>
      <c r="CD13" s="98"/>
      <c r="CE13" s="99"/>
      <c r="CF13" s="33"/>
      <c r="CG13" s="34"/>
      <c r="CH13" s="34"/>
      <c r="CI13" s="33"/>
      <c r="CJ13" s="75"/>
      <c r="CK13" s="33"/>
      <c r="CL13" s="33"/>
      <c r="CM13" s="33">
        <f t="shared" si="39"/>
        <v>0</v>
      </c>
      <c r="CN13" s="33">
        <v>1</v>
      </c>
      <c r="CO13" s="33">
        <v>1</v>
      </c>
      <c r="CP13" s="31">
        <f t="shared" si="40"/>
        <v>1</v>
      </c>
      <c r="CQ13" s="25" t="e">
        <f t="shared" si="41"/>
        <v>#DIV/0!</v>
      </c>
      <c r="CR13" s="33">
        <v>0</v>
      </c>
      <c r="CS13" s="33">
        <v>0</v>
      </c>
      <c r="CT13" s="33">
        <v>0</v>
      </c>
      <c r="CU13" s="33">
        <v>0</v>
      </c>
      <c r="CV13" s="33">
        <v>1</v>
      </c>
      <c r="CW13" s="33">
        <f t="shared" si="11"/>
        <v>0</v>
      </c>
      <c r="CX13" s="25">
        <f t="shared" si="12"/>
        <v>0</v>
      </c>
      <c r="CY13" s="33">
        <v>0</v>
      </c>
      <c r="CZ13" s="36"/>
      <c r="DA13" s="33" t="e">
        <f t="shared" si="42"/>
        <v>#DIV/0!</v>
      </c>
      <c r="DB13" s="33">
        <v>1</v>
      </c>
      <c r="DC13" s="25" t="e">
        <f t="shared" si="43"/>
        <v>#DIV/0!</v>
      </c>
      <c r="DD13" s="33">
        <v>0</v>
      </c>
      <c r="DE13" s="33">
        <v>0</v>
      </c>
      <c r="DF13" s="33">
        <v>2</v>
      </c>
      <c r="DG13" s="25">
        <f t="shared" si="13"/>
        <v>0</v>
      </c>
      <c r="DH13" s="33" t="s">
        <v>144</v>
      </c>
      <c r="DI13" s="33">
        <v>0</v>
      </c>
      <c r="DJ13" s="33">
        <v>1.5</v>
      </c>
      <c r="DK13" s="25">
        <f t="shared" si="14"/>
        <v>0</v>
      </c>
      <c r="DL13" s="33">
        <v>0</v>
      </c>
      <c r="DM13" s="36">
        <f t="shared" si="44"/>
        <v>0</v>
      </c>
      <c r="DN13" s="33" t="e">
        <f t="shared" si="45"/>
        <v>#DIV/0!</v>
      </c>
      <c r="DO13" s="33">
        <v>1</v>
      </c>
      <c r="DP13" s="33">
        <v>1</v>
      </c>
      <c r="DQ13" s="25">
        <f t="shared" si="15"/>
        <v>1</v>
      </c>
      <c r="DR13" s="33">
        <v>0</v>
      </c>
      <c r="DS13" s="33">
        <v>0</v>
      </c>
      <c r="DT13" s="33">
        <v>2</v>
      </c>
      <c r="DU13" s="25">
        <f t="shared" si="16"/>
        <v>0</v>
      </c>
      <c r="DV13" s="73" t="e">
        <f t="shared" si="46"/>
        <v>#DIV/0!</v>
      </c>
      <c r="DW13" s="33"/>
      <c r="DX13" s="33"/>
      <c r="DY13" s="37"/>
      <c r="DZ13" s="37"/>
      <c r="EA13" s="70"/>
      <c r="EB13" s="21"/>
      <c r="EC13" s="33"/>
      <c r="ED13" s="20"/>
      <c r="EE13" s="24"/>
      <c r="EF13" s="33"/>
      <c r="EG13" s="33"/>
      <c r="EH13" s="20"/>
      <c r="EI13" s="24"/>
      <c r="EJ13" s="33"/>
      <c r="EK13" s="20"/>
      <c r="EL13" s="20"/>
      <c r="EM13" s="24"/>
      <c r="EN13" s="12"/>
      <c r="EO13" s="20"/>
      <c r="EP13" s="20"/>
      <c r="EQ13" s="24"/>
      <c r="ER13" s="20"/>
      <c r="ES13" s="20"/>
      <c r="ET13" s="71" t="e">
        <f>ER13/ES13</f>
        <v>#DIV/0!</v>
      </c>
      <c r="EU13" s="71">
        <v>1.1</v>
      </c>
      <c r="EV13" s="72" t="e">
        <f t="shared" si="17"/>
        <v>#DIV/0!</v>
      </c>
      <c r="EW13" s="20" t="s">
        <v>120</v>
      </c>
      <c r="EX13" s="20">
        <v>1</v>
      </c>
      <c r="EY13" s="20">
        <v>1.6</v>
      </c>
      <c r="EZ13" s="24">
        <f t="shared" si="18"/>
        <v>1.6</v>
      </c>
      <c r="FA13" s="39">
        <f t="shared" si="47"/>
        <v>5.6</v>
      </c>
      <c r="FB13" s="33" t="s">
        <v>129</v>
      </c>
      <c r="FC13" s="33">
        <v>1</v>
      </c>
      <c r="FD13" s="33">
        <v>1.5</v>
      </c>
      <c r="FE13" s="27">
        <f t="shared" si="48"/>
        <v>1.5</v>
      </c>
      <c r="FF13" s="33">
        <v>1</v>
      </c>
      <c r="FG13" s="33">
        <v>0</v>
      </c>
      <c r="FH13" s="33">
        <f t="shared" si="49"/>
        <v>1</v>
      </c>
      <c r="FI13" s="33">
        <v>0</v>
      </c>
      <c r="FJ13" s="21">
        <v>1.3</v>
      </c>
      <c r="FK13" s="27">
        <f t="shared" si="19"/>
        <v>0</v>
      </c>
      <c r="FL13" s="33" t="s">
        <v>57</v>
      </c>
      <c r="FM13" s="33">
        <v>0</v>
      </c>
      <c r="FN13" s="33">
        <v>2.5</v>
      </c>
      <c r="FO13" s="27">
        <f t="shared" si="20"/>
        <v>0</v>
      </c>
      <c r="FP13" s="33">
        <v>1</v>
      </c>
      <c r="FQ13" s="33">
        <v>1</v>
      </c>
      <c r="FR13" s="33">
        <v>1.3</v>
      </c>
      <c r="FS13" s="27">
        <f t="shared" si="50"/>
        <v>1.3</v>
      </c>
      <c r="FT13" s="33">
        <v>1</v>
      </c>
      <c r="FU13" s="33">
        <v>0</v>
      </c>
      <c r="FV13" s="33">
        <v>1</v>
      </c>
      <c r="FW13" s="27">
        <f t="shared" si="21"/>
        <v>0</v>
      </c>
      <c r="FX13" s="33" t="s">
        <v>54</v>
      </c>
      <c r="FY13" s="33">
        <v>1</v>
      </c>
      <c r="FZ13" s="33">
        <v>1</v>
      </c>
      <c r="GA13" s="27">
        <f t="shared" si="22"/>
        <v>1</v>
      </c>
      <c r="GB13" s="33">
        <v>0</v>
      </c>
      <c r="GC13" s="33">
        <f t="shared" si="51"/>
        <v>1</v>
      </c>
      <c r="GD13" s="33">
        <v>1</v>
      </c>
      <c r="GE13" s="27">
        <f t="shared" si="52"/>
        <v>1</v>
      </c>
      <c r="GF13" s="33" t="s">
        <v>142</v>
      </c>
      <c r="GG13" s="33">
        <v>1</v>
      </c>
      <c r="GH13" s="21">
        <v>0.8</v>
      </c>
      <c r="GI13" s="27">
        <f t="shared" si="53"/>
        <v>0.8</v>
      </c>
      <c r="GJ13" s="18" t="s">
        <v>53</v>
      </c>
      <c r="GK13" s="33">
        <v>0</v>
      </c>
      <c r="GL13" s="33">
        <v>1</v>
      </c>
      <c r="GM13" s="27">
        <f t="shared" si="54"/>
        <v>0</v>
      </c>
    </row>
    <row r="14" spans="1:195" s="28" customFormat="1" ht="34.5" customHeight="1">
      <c r="A14" s="29" t="s">
        <v>63</v>
      </c>
      <c r="B14" s="30">
        <f t="shared" si="23"/>
        <v>33.51020050477355</v>
      </c>
      <c r="C14" s="31" t="s">
        <v>68</v>
      </c>
      <c r="D14" s="31" t="s">
        <v>69</v>
      </c>
      <c r="E14" s="32">
        <f t="shared" si="24"/>
        <v>19.262868773412887</v>
      </c>
      <c r="F14" s="33">
        <v>8273</v>
      </c>
      <c r="G14" s="33">
        <v>12053.8</v>
      </c>
      <c r="H14" s="34">
        <f t="shared" si="25"/>
        <v>0.6863395775606034</v>
      </c>
      <c r="I14" s="34">
        <f t="shared" si="26"/>
        <v>0.6659556033926161</v>
      </c>
      <c r="J14" s="33">
        <v>2.6</v>
      </c>
      <c r="K14" s="32">
        <f t="shared" si="27"/>
        <v>1.7314845688208018</v>
      </c>
      <c r="L14" s="21" t="s">
        <v>75</v>
      </c>
      <c r="M14" s="33">
        <v>1</v>
      </c>
      <c r="N14" s="33">
        <v>1.4</v>
      </c>
      <c r="O14" s="35">
        <f t="shared" si="28"/>
        <v>1.4</v>
      </c>
      <c r="P14" s="21" t="s">
        <v>47</v>
      </c>
      <c r="Q14" s="33">
        <v>1</v>
      </c>
      <c r="R14" s="33">
        <v>1.3</v>
      </c>
      <c r="S14" s="35">
        <f t="shared" si="29"/>
        <v>1.3</v>
      </c>
      <c r="T14" s="18">
        <v>5955.7</v>
      </c>
      <c r="U14" s="37">
        <v>5849.7</v>
      </c>
      <c r="V14" s="33">
        <f t="shared" si="30"/>
        <v>0.02</v>
      </c>
      <c r="W14" s="38">
        <f t="shared" si="31"/>
        <v>1.03125</v>
      </c>
      <c r="X14" s="33">
        <v>2.2</v>
      </c>
      <c r="Y14" s="32">
        <f t="shared" si="32"/>
        <v>2.2687500000000003</v>
      </c>
      <c r="Z14" s="34"/>
      <c r="AA14" s="34"/>
      <c r="AB14" s="21" t="s">
        <v>47</v>
      </c>
      <c r="AC14" s="33">
        <v>1</v>
      </c>
      <c r="AD14" s="33">
        <v>1.2</v>
      </c>
      <c r="AE14" s="35">
        <f t="shared" si="55"/>
        <v>1.2</v>
      </c>
      <c r="AF14" s="33">
        <v>15.4</v>
      </c>
      <c r="AG14" s="37">
        <v>5955.7</v>
      </c>
      <c r="AH14" s="37">
        <f t="shared" si="33"/>
        <v>0.0025857581812381417</v>
      </c>
      <c r="AI14" s="33">
        <v>1.9</v>
      </c>
      <c r="AJ14" s="69">
        <f t="shared" si="34"/>
        <v>0.004912940544352469</v>
      </c>
      <c r="AK14" s="21" t="s">
        <v>47</v>
      </c>
      <c r="AL14" s="33">
        <v>1</v>
      </c>
      <c r="AM14" s="33">
        <v>1.2</v>
      </c>
      <c r="AN14" s="35">
        <f t="shared" si="56"/>
        <v>1.2</v>
      </c>
      <c r="AO14" s="30">
        <f t="shared" si="35"/>
        <v>3.9473317313606655</v>
      </c>
      <c r="AP14" s="33">
        <v>0</v>
      </c>
      <c r="AQ14" s="33">
        <v>11872.2</v>
      </c>
      <c r="AR14" s="33">
        <f t="shared" si="36"/>
        <v>0</v>
      </c>
      <c r="AS14" s="33">
        <v>1</v>
      </c>
      <c r="AT14" s="31">
        <f t="shared" si="5"/>
        <v>0</v>
      </c>
      <c r="AU14" s="33" t="s">
        <v>55</v>
      </c>
      <c r="AV14" s="33">
        <v>1</v>
      </c>
      <c r="AW14" s="33">
        <v>1</v>
      </c>
      <c r="AX14" s="31">
        <f t="shared" si="6"/>
        <v>1</v>
      </c>
      <c r="AY14" s="33">
        <v>0</v>
      </c>
      <c r="AZ14" s="33">
        <v>11872.2</v>
      </c>
      <c r="BA14" s="33">
        <f t="shared" si="37"/>
        <v>0</v>
      </c>
      <c r="BB14" s="33">
        <v>1</v>
      </c>
      <c r="BC14" s="31">
        <f t="shared" si="7"/>
        <v>0</v>
      </c>
      <c r="BD14" s="33" t="s">
        <v>55</v>
      </c>
      <c r="BE14" s="33">
        <v>1</v>
      </c>
      <c r="BF14" s="33">
        <v>0.5</v>
      </c>
      <c r="BG14" s="31">
        <f t="shared" si="8"/>
        <v>0.5</v>
      </c>
      <c r="BH14" s="37">
        <v>4466.5</v>
      </c>
      <c r="BI14" s="37">
        <v>11450.8</v>
      </c>
      <c r="BJ14" s="33"/>
      <c r="BK14" s="34"/>
      <c r="BL14" s="33"/>
      <c r="BM14" s="30"/>
      <c r="BN14" s="18">
        <v>5949.1</v>
      </c>
      <c r="BO14" s="33">
        <v>5359.2</v>
      </c>
      <c r="BP14" s="33"/>
      <c r="BQ14" s="34"/>
      <c r="BR14" s="33"/>
      <c r="BS14" s="30"/>
      <c r="BT14" s="33">
        <v>11872.2</v>
      </c>
      <c r="BU14" s="33">
        <v>12193.3</v>
      </c>
      <c r="BV14" s="37">
        <f t="shared" si="38"/>
        <v>-0.02633413431966724</v>
      </c>
      <c r="BW14" s="33">
        <v>1</v>
      </c>
      <c r="BX14" s="75">
        <f t="shared" si="9"/>
        <v>-0.02633413431966724</v>
      </c>
      <c r="BY14" s="33" t="s">
        <v>56</v>
      </c>
      <c r="BZ14" s="33">
        <v>1</v>
      </c>
      <c r="CA14" s="33">
        <v>0.5</v>
      </c>
      <c r="CB14" s="31">
        <f t="shared" si="10"/>
        <v>0.5</v>
      </c>
      <c r="CC14" s="100" t="s">
        <v>152</v>
      </c>
      <c r="CD14" s="101"/>
      <c r="CE14" s="101"/>
      <c r="CF14" s="33">
        <v>7381.1</v>
      </c>
      <c r="CG14" s="34"/>
      <c r="CH14" s="34"/>
      <c r="CI14" s="33"/>
      <c r="CJ14" s="75"/>
      <c r="CK14" s="33">
        <v>365</v>
      </c>
      <c r="CL14" s="33">
        <v>103</v>
      </c>
      <c r="CM14" s="33">
        <f t="shared" si="39"/>
        <v>262</v>
      </c>
      <c r="CN14" s="33">
        <v>0</v>
      </c>
      <c r="CO14" s="33">
        <v>0</v>
      </c>
      <c r="CP14" s="31">
        <f t="shared" si="40"/>
        <v>0</v>
      </c>
      <c r="CQ14" s="25">
        <f t="shared" si="41"/>
        <v>1.5</v>
      </c>
      <c r="CR14" s="33">
        <v>0</v>
      </c>
      <c r="CS14" s="33">
        <v>0</v>
      </c>
      <c r="CT14" s="33">
        <v>0</v>
      </c>
      <c r="CU14" s="33">
        <v>0</v>
      </c>
      <c r="CV14" s="33">
        <v>1</v>
      </c>
      <c r="CW14" s="33">
        <f t="shared" si="11"/>
        <v>0</v>
      </c>
      <c r="CX14" s="25">
        <f t="shared" si="12"/>
        <v>0</v>
      </c>
      <c r="CY14" s="33">
        <v>0</v>
      </c>
      <c r="CZ14" s="36">
        <v>11450.8</v>
      </c>
      <c r="DA14" s="33">
        <f t="shared" si="42"/>
        <v>0</v>
      </c>
      <c r="DB14" s="33">
        <v>1</v>
      </c>
      <c r="DC14" s="25">
        <f t="shared" si="43"/>
        <v>0</v>
      </c>
      <c r="DD14" s="33">
        <v>0</v>
      </c>
      <c r="DE14" s="33">
        <v>0</v>
      </c>
      <c r="DF14" s="33">
        <v>2</v>
      </c>
      <c r="DG14" s="25">
        <f t="shared" si="13"/>
        <v>0</v>
      </c>
      <c r="DH14" s="33" t="s">
        <v>144</v>
      </c>
      <c r="DI14" s="33">
        <v>0</v>
      </c>
      <c r="DJ14" s="33">
        <v>1.5</v>
      </c>
      <c r="DK14" s="25">
        <f t="shared" si="14"/>
        <v>0</v>
      </c>
      <c r="DL14" s="33">
        <v>0</v>
      </c>
      <c r="DM14" s="36">
        <f t="shared" si="44"/>
        <v>5955.7</v>
      </c>
      <c r="DN14" s="33">
        <f t="shared" si="45"/>
        <v>0</v>
      </c>
      <c r="DO14" s="33">
        <v>1</v>
      </c>
      <c r="DP14" s="33">
        <v>1</v>
      </c>
      <c r="DQ14" s="25">
        <f t="shared" si="15"/>
        <v>1</v>
      </c>
      <c r="DR14" s="33">
        <v>0</v>
      </c>
      <c r="DS14" s="33">
        <v>0</v>
      </c>
      <c r="DT14" s="33">
        <v>2</v>
      </c>
      <c r="DU14" s="25">
        <f t="shared" si="16"/>
        <v>0</v>
      </c>
      <c r="DV14" s="73">
        <f t="shared" si="46"/>
        <v>3.2</v>
      </c>
      <c r="DW14" s="33">
        <v>2067.8</v>
      </c>
      <c r="DX14" s="33">
        <v>7381.1</v>
      </c>
      <c r="DY14" s="37"/>
      <c r="DZ14" s="37"/>
      <c r="EA14" s="70"/>
      <c r="EB14" s="21"/>
      <c r="EC14" s="33"/>
      <c r="ED14" s="20"/>
      <c r="EE14" s="24"/>
      <c r="EF14" s="33"/>
      <c r="EG14" s="33"/>
      <c r="EH14" s="20"/>
      <c r="EI14" s="24"/>
      <c r="EJ14" s="33"/>
      <c r="EK14" s="20"/>
      <c r="EL14" s="20"/>
      <c r="EM14" s="24"/>
      <c r="EN14" s="12"/>
      <c r="EO14" s="20"/>
      <c r="EP14" s="20"/>
      <c r="EQ14" s="24"/>
      <c r="ER14" s="20">
        <v>0</v>
      </c>
      <c r="ES14" s="20">
        <v>0</v>
      </c>
      <c r="ET14" s="71">
        <v>0</v>
      </c>
      <c r="EU14" s="71">
        <v>1.1</v>
      </c>
      <c r="EV14" s="72">
        <f t="shared" si="17"/>
        <v>0</v>
      </c>
      <c r="EW14" s="20" t="s">
        <v>120</v>
      </c>
      <c r="EX14" s="20">
        <v>1</v>
      </c>
      <c r="EY14" s="20">
        <v>1.6</v>
      </c>
      <c r="EZ14" s="24">
        <f t="shared" si="18"/>
        <v>1.6</v>
      </c>
      <c r="FA14" s="39">
        <f t="shared" si="47"/>
        <v>5.6</v>
      </c>
      <c r="FB14" s="33" t="s">
        <v>129</v>
      </c>
      <c r="FC14" s="33">
        <v>1</v>
      </c>
      <c r="FD14" s="33">
        <v>1.5</v>
      </c>
      <c r="FE14" s="27">
        <f t="shared" si="48"/>
        <v>1.5</v>
      </c>
      <c r="FF14" s="33">
        <v>0</v>
      </c>
      <c r="FG14" s="33">
        <v>0</v>
      </c>
      <c r="FH14" s="33">
        <f t="shared" si="49"/>
        <v>0</v>
      </c>
      <c r="FI14" s="33">
        <v>0</v>
      </c>
      <c r="FJ14" s="21">
        <v>1.3</v>
      </c>
      <c r="FK14" s="27">
        <f t="shared" si="19"/>
        <v>0</v>
      </c>
      <c r="FL14" s="33" t="s">
        <v>57</v>
      </c>
      <c r="FM14" s="33">
        <v>0</v>
      </c>
      <c r="FN14" s="33">
        <v>2.5</v>
      </c>
      <c r="FO14" s="27">
        <f t="shared" si="20"/>
        <v>0</v>
      </c>
      <c r="FP14" s="33">
        <v>1</v>
      </c>
      <c r="FQ14" s="33">
        <v>1</v>
      </c>
      <c r="FR14" s="33">
        <v>1.3</v>
      </c>
      <c r="FS14" s="27">
        <f t="shared" si="50"/>
        <v>1.3</v>
      </c>
      <c r="FT14" s="33">
        <v>1</v>
      </c>
      <c r="FU14" s="33">
        <v>0</v>
      </c>
      <c r="FV14" s="33">
        <v>1</v>
      </c>
      <c r="FW14" s="27">
        <f t="shared" si="21"/>
        <v>0</v>
      </c>
      <c r="FX14" s="33" t="s">
        <v>54</v>
      </c>
      <c r="FY14" s="33">
        <v>1</v>
      </c>
      <c r="FZ14" s="33">
        <v>1</v>
      </c>
      <c r="GA14" s="27">
        <f t="shared" si="22"/>
        <v>1</v>
      </c>
      <c r="GB14" s="33">
        <v>0</v>
      </c>
      <c r="GC14" s="33">
        <f t="shared" si="51"/>
        <v>1</v>
      </c>
      <c r="GD14" s="33">
        <v>1</v>
      </c>
      <c r="GE14" s="27">
        <f t="shared" si="52"/>
        <v>1</v>
      </c>
      <c r="GF14" s="33" t="s">
        <v>142</v>
      </c>
      <c r="GG14" s="33">
        <v>1</v>
      </c>
      <c r="GH14" s="21">
        <v>0.8</v>
      </c>
      <c r="GI14" s="27">
        <f t="shared" si="53"/>
        <v>0.8</v>
      </c>
      <c r="GJ14" s="18" t="s">
        <v>53</v>
      </c>
      <c r="GK14" s="33">
        <v>0</v>
      </c>
      <c r="GL14" s="33">
        <v>1</v>
      </c>
      <c r="GM14" s="27">
        <f t="shared" si="54"/>
        <v>0</v>
      </c>
    </row>
    <row r="15" spans="1:195" s="28" customFormat="1" ht="34.5" customHeight="1">
      <c r="A15" s="29" t="s">
        <v>64</v>
      </c>
      <c r="B15" s="30" t="e">
        <f t="shared" si="23"/>
        <v>#DIV/0!</v>
      </c>
      <c r="C15" s="31" t="s">
        <v>68</v>
      </c>
      <c r="D15" s="31" t="s">
        <v>69</v>
      </c>
      <c r="E15" s="32" t="e">
        <f t="shared" si="24"/>
        <v>#DIV/0!</v>
      </c>
      <c r="F15" s="33"/>
      <c r="G15" s="33"/>
      <c r="H15" s="34" t="e">
        <f t="shared" si="25"/>
        <v>#DIV/0!</v>
      </c>
      <c r="I15" s="34" t="e">
        <f t="shared" si="26"/>
        <v>#DIV/0!</v>
      </c>
      <c r="J15" s="33">
        <v>2.6</v>
      </c>
      <c r="K15" s="32" t="e">
        <f t="shared" si="27"/>
        <v>#DIV/0!</v>
      </c>
      <c r="L15" s="21" t="s">
        <v>75</v>
      </c>
      <c r="M15" s="33">
        <v>1</v>
      </c>
      <c r="N15" s="33">
        <v>1.4</v>
      </c>
      <c r="O15" s="35">
        <f t="shared" si="28"/>
        <v>1.4</v>
      </c>
      <c r="P15" s="21" t="s">
        <v>47</v>
      </c>
      <c r="Q15" s="33">
        <v>1</v>
      </c>
      <c r="R15" s="33">
        <v>1.3</v>
      </c>
      <c r="S15" s="35">
        <f t="shared" si="29"/>
        <v>1.3</v>
      </c>
      <c r="T15" s="18"/>
      <c r="U15" s="37"/>
      <c r="V15" s="33" t="e">
        <f t="shared" si="30"/>
        <v>#DIV/0!</v>
      </c>
      <c r="W15" s="38">
        <f>(0.35-0.04)/(0.35-0.03)</f>
        <v>0.9687500000000001</v>
      </c>
      <c r="X15" s="33">
        <v>2.2</v>
      </c>
      <c r="Y15" s="32">
        <f t="shared" si="32"/>
        <v>2.1312500000000005</v>
      </c>
      <c r="Z15" s="34"/>
      <c r="AA15" s="34"/>
      <c r="AB15" s="21" t="s">
        <v>47</v>
      </c>
      <c r="AC15" s="33">
        <v>1</v>
      </c>
      <c r="AD15" s="33">
        <v>1.2</v>
      </c>
      <c r="AE15" s="35">
        <f t="shared" si="55"/>
        <v>1.2</v>
      </c>
      <c r="AF15" s="33"/>
      <c r="AG15" s="37"/>
      <c r="AH15" s="37" t="e">
        <f t="shared" si="33"/>
        <v>#DIV/0!</v>
      </c>
      <c r="AI15" s="33">
        <v>1.9</v>
      </c>
      <c r="AJ15" s="69" t="e">
        <f t="shared" si="34"/>
        <v>#DIV/0!</v>
      </c>
      <c r="AK15" s="21" t="s">
        <v>47</v>
      </c>
      <c r="AL15" s="33">
        <v>1</v>
      </c>
      <c r="AM15" s="33">
        <v>1.2</v>
      </c>
      <c r="AN15" s="35">
        <f t="shared" si="56"/>
        <v>1.2</v>
      </c>
      <c r="AO15" s="30" t="e">
        <f t="shared" si="35"/>
        <v>#DIV/0!</v>
      </c>
      <c r="AP15" s="33">
        <v>0</v>
      </c>
      <c r="AQ15" s="33"/>
      <c r="AR15" s="33" t="e">
        <f t="shared" si="36"/>
        <v>#DIV/0!</v>
      </c>
      <c r="AS15" s="33">
        <v>1</v>
      </c>
      <c r="AT15" s="31" t="e">
        <f t="shared" si="5"/>
        <v>#DIV/0!</v>
      </c>
      <c r="AU15" s="33" t="s">
        <v>55</v>
      </c>
      <c r="AV15" s="33">
        <v>1</v>
      </c>
      <c r="AW15" s="33">
        <v>1</v>
      </c>
      <c r="AX15" s="31">
        <f t="shared" si="6"/>
        <v>1</v>
      </c>
      <c r="AY15" s="33">
        <v>0</v>
      </c>
      <c r="AZ15" s="33"/>
      <c r="BA15" s="33" t="e">
        <f t="shared" si="37"/>
        <v>#DIV/0!</v>
      </c>
      <c r="BB15" s="33">
        <v>1</v>
      </c>
      <c r="BC15" s="31" t="e">
        <f t="shared" si="7"/>
        <v>#DIV/0!</v>
      </c>
      <c r="BD15" s="33" t="s">
        <v>55</v>
      </c>
      <c r="BE15" s="33">
        <v>1</v>
      </c>
      <c r="BF15" s="33">
        <v>0.5</v>
      </c>
      <c r="BG15" s="31">
        <f t="shared" si="8"/>
        <v>0.5</v>
      </c>
      <c r="BH15" s="37"/>
      <c r="BI15" s="37"/>
      <c r="BJ15" s="33"/>
      <c r="BK15" s="34"/>
      <c r="BL15" s="33"/>
      <c r="BM15" s="30"/>
      <c r="BN15" s="18"/>
      <c r="BO15" s="33"/>
      <c r="BP15" s="33"/>
      <c r="BQ15" s="34"/>
      <c r="BR15" s="33"/>
      <c r="BS15" s="30"/>
      <c r="BT15" s="33"/>
      <c r="BU15" s="33"/>
      <c r="BV15" s="37" t="e">
        <f t="shared" si="38"/>
        <v>#DIV/0!</v>
      </c>
      <c r="BW15" s="33">
        <v>1</v>
      </c>
      <c r="BX15" s="75" t="e">
        <f t="shared" si="9"/>
        <v>#DIV/0!</v>
      </c>
      <c r="BY15" s="33" t="s">
        <v>56</v>
      </c>
      <c r="BZ15" s="33">
        <v>1</v>
      </c>
      <c r="CA15" s="33">
        <v>0.5</v>
      </c>
      <c r="CB15" s="31">
        <f t="shared" si="10"/>
        <v>0.5</v>
      </c>
      <c r="CC15" s="97"/>
      <c r="CD15" s="98"/>
      <c r="CE15" s="99"/>
      <c r="CF15" s="33"/>
      <c r="CG15" s="34"/>
      <c r="CH15" s="34"/>
      <c r="CI15" s="33"/>
      <c r="CJ15" s="75"/>
      <c r="CK15" s="33"/>
      <c r="CL15" s="33"/>
      <c r="CM15" s="33">
        <f t="shared" si="39"/>
        <v>0</v>
      </c>
      <c r="CN15" s="33">
        <v>1</v>
      </c>
      <c r="CO15" s="33">
        <v>1</v>
      </c>
      <c r="CP15" s="31">
        <f t="shared" si="40"/>
        <v>1</v>
      </c>
      <c r="CQ15" s="25" t="e">
        <f t="shared" si="41"/>
        <v>#DIV/0!</v>
      </c>
      <c r="CR15" s="33">
        <v>0</v>
      </c>
      <c r="CS15" s="33">
        <v>0</v>
      </c>
      <c r="CT15" s="33">
        <v>0</v>
      </c>
      <c r="CU15" s="33">
        <v>0</v>
      </c>
      <c r="CV15" s="33">
        <v>1</v>
      </c>
      <c r="CW15" s="33">
        <f t="shared" si="11"/>
        <v>0</v>
      </c>
      <c r="CX15" s="25">
        <f t="shared" si="12"/>
        <v>0</v>
      </c>
      <c r="CY15" s="33">
        <v>0</v>
      </c>
      <c r="CZ15" s="36"/>
      <c r="DA15" s="33" t="e">
        <f t="shared" si="42"/>
        <v>#DIV/0!</v>
      </c>
      <c r="DB15" s="33">
        <v>1</v>
      </c>
      <c r="DC15" s="25" t="e">
        <f t="shared" si="43"/>
        <v>#DIV/0!</v>
      </c>
      <c r="DD15" s="33">
        <v>0</v>
      </c>
      <c r="DE15" s="33">
        <v>0</v>
      </c>
      <c r="DF15" s="33">
        <v>2</v>
      </c>
      <c r="DG15" s="25">
        <f t="shared" si="13"/>
        <v>0</v>
      </c>
      <c r="DH15" s="33" t="s">
        <v>144</v>
      </c>
      <c r="DI15" s="33">
        <v>0</v>
      </c>
      <c r="DJ15" s="33">
        <v>1.5</v>
      </c>
      <c r="DK15" s="25">
        <f t="shared" si="14"/>
        <v>0</v>
      </c>
      <c r="DL15" s="33">
        <v>0</v>
      </c>
      <c r="DM15" s="36">
        <f t="shared" si="44"/>
        <v>0</v>
      </c>
      <c r="DN15" s="33" t="e">
        <f t="shared" si="45"/>
        <v>#DIV/0!</v>
      </c>
      <c r="DO15" s="33">
        <v>1</v>
      </c>
      <c r="DP15" s="33">
        <v>1</v>
      </c>
      <c r="DQ15" s="25">
        <f t="shared" si="15"/>
        <v>1</v>
      </c>
      <c r="DR15" s="33">
        <v>0</v>
      </c>
      <c r="DS15" s="33">
        <v>0</v>
      </c>
      <c r="DT15" s="33">
        <v>2</v>
      </c>
      <c r="DU15" s="25">
        <f t="shared" si="16"/>
        <v>0</v>
      </c>
      <c r="DV15" s="73" t="e">
        <f t="shared" si="46"/>
        <v>#DIV/0!</v>
      </c>
      <c r="DW15" s="33"/>
      <c r="DX15" s="33"/>
      <c r="DY15" s="37"/>
      <c r="DZ15" s="37"/>
      <c r="EA15" s="70"/>
      <c r="EB15" s="21"/>
      <c r="EC15" s="33"/>
      <c r="ED15" s="20"/>
      <c r="EE15" s="24"/>
      <c r="EF15" s="33"/>
      <c r="EG15" s="33"/>
      <c r="EH15" s="20"/>
      <c r="EI15" s="24"/>
      <c r="EJ15" s="33"/>
      <c r="EK15" s="20"/>
      <c r="EL15" s="20"/>
      <c r="EM15" s="24"/>
      <c r="EN15" s="12"/>
      <c r="EO15" s="20"/>
      <c r="EP15" s="20"/>
      <c r="EQ15" s="24"/>
      <c r="ER15" s="20"/>
      <c r="ES15" s="20"/>
      <c r="ET15" s="71" t="e">
        <f>ER15/ES15</f>
        <v>#DIV/0!</v>
      </c>
      <c r="EU15" s="71">
        <v>1.1</v>
      </c>
      <c r="EV15" s="72" t="e">
        <f t="shared" si="17"/>
        <v>#DIV/0!</v>
      </c>
      <c r="EW15" s="20" t="s">
        <v>120</v>
      </c>
      <c r="EX15" s="20">
        <v>1</v>
      </c>
      <c r="EY15" s="20">
        <v>1.6</v>
      </c>
      <c r="EZ15" s="24">
        <f t="shared" si="18"/>
        <v>1.6</v>
      </c>
      <c r="FA15" s="39">
        <f t="shared" si="47"/>
        <v>5.6</v>
      </c>
      <c r="FB15" s="33" t="s">
        <v>129</v>
      </c>
      <c r="FC15" s="33">
        <v>1</v>
      </c>
      <c r="FD15" s="33">
        <v>1.5</v>
      </c>
      <c r="FE15" s="27">
        <f t="shared" si="48"/>
        <v>1.5</v>
      </c>
      <c r="FF15" s="33">
        <v>0</v>
      </c>
      <c r="FG15" s="33">
        <v>0</v>
      </c>
      <c r="FH15" s="33">
        <f t="shared" si="49"/>
        <v>0</v>
      </c>
      <c r="FI15" s="33">
        <v>0</v>
      </c>
      <c r="FJ15" s="21">
        <v>1.3</v>
      </c>
      <c r="FK15" s="27">
        <f t="shared" si="19"/>
        <v>0</v>
      </c>
      <c r="FL15" s="33" t="s">
        <v>57</v>
      </c>
      <c r="FM15" s="33">
        <v>0</v>
      </c>
      <c r="FN15" s="33">
        <v>2.5</v>
      </c>
      <c r="FO15" s="27">
        <f t="shared" si="20"/>
        <v>0</v>
      </c>
      <c r="FP15" s="33">
        <v>1</v>
      </c>
      <c r="FQ15" s="33">
        <v>1</v>
      </c>
      <c r="FR15" s="33">
        <v>1.3</v>
      </c>
      <c r="FS15" s="27">
        <f t="shared" si="50"/>
        <v>1.3</v>
      </c>
      <c r="FT15" s="33">
        <v>1</v>
      </c>
      <c r="FU15" s="33">
        <v>0</v>
      </c>
      <c r="FV15" s="33">
        <v>1</v>
      </c>
      <c r="FW15" s="27">
        <f t="shared" si="21"/>
        <v>0</v>
      </c>
      <c r="FX15" s="33" t="s">
        <v>54</v>
      </c>
      <c r="FY15" s="33">
        <v>1</v>
      </c>
      <c r="FZ15" s="33">
        <v>1</v>
      </c>
      <c r="GA15" s="27">
        <f t="shared" si="22"/>
        <v>1</v>
      </c>
      <c r="GB15" s="33">
        <v>0</v>
      </c>
      <c r="GC15" s="33">
        <f t="shared" si="51"/>
        <v>1</v>
      </c>
      <c r="GD15" s="33">
        <v>1</v>
      </c>
      <c r="GE15" s="27">
        <f t="shared" si="52"/>
        <v>1</v>
      </c>
      <c r="GF15" s="33" t="s">
        <v>142</v>
      </c>
      <c r="GG15" s="33">
        <v>1</v>
      </c>
      <c r="GH15" s="21">
        <v>0.8</v>
      </c>
      <c r="GI15" s="27">
        <f t="shared" si="53"/>
        <v>0.8</v>
      </c>
      <c r="GJ15" s="18" t="s">
        <v>53</v>
      </c>
      <c r="GK15" s="33">
        <v>0</v>
      </c>
      <c r="GL15" s="33">
        <v>1</v>
      </c>
      <c r="GM15" s="27">
        <f t="shared" si="54"/>
        <v>0</v>
      </c>
    </row>
    <row r="16" spans="1:195" s="28" customFormat="1" ht="34.5" customHeight="1">
      <c r="A16" s="29" t="s">
        <v>65</v>
      </c>
      <c r="B16" s="30" t="e">
        <f t="shared" si="23"/>
        <v>#DIV/0!</v>
      </c>
      <c r="C16" s="31" t="s">
        <v>68</v>
      </c>
      <c r="D16" s="31" t="s">
        <v>69</v>
      </c>
      <c r="E16" s="32" t="e">
        <f t="shared" si="24"/>
        <v>#DIV/0!</v>
      </c>
      <c r="F16" s="33"/>
      <c r="G16" s="33"/>
      <c r="H16" s="34" t="e">
        <f t="shared" si="25"/>
        <v>#DIV/0!</v>
      </c>
      <c r="I16" s="34" t="e">
        <f t="shared" si="26"/>
        <v>#DIV/0!</v>
      </c>
      <c r="J16" s="33">
        <v>2.6</v>
      </c>
      <c r="K16" s="32" t="e">
        <f t="shared" si="27"/>
        <v>#DIV/0!</v>
      </c>
      <c r="L16" s="21" t="s">
        <v>75</v>
      </c>
      <c r="M16" s="33">
        <v>1</v>
      </c>
      <c r="N16" s="33">
        <v>1.4</v>
      </c>
      <c r="O16" s="35">
        <f t="shared" si="28"/>
        <v>1.4</v>
      </c>
      <c r="P16" s="21" t="s">
        <v>47</v>
      </c>
      <c r="Q16" s="33">
        <v>1</v>
      </c>
      <c r="R16" s="33">
        <v>1.3</v>
      </c>
      <c r="S16" s="35">
        <f t="shared" si="29"/>
        <v>1.3</v>
      </c>
      <c r="T16" s="18"/>
      <c r="U16" s="37"/>
      <c r="V16" s="33" t="e">
        <f t="shared" si="30"/>
        <v>#DIV/0!</v>
      </c>
      <c r="W16" s="38" t="e">
        <f t="shared" si="31"/>
        <v>#DIV/0!</v>
      </c>
      <c r="X16" s="33">
        <v>2.2</v>
      </c>
      <c r="Y16" s="32" t="e">
        <f t="shared" si="32"/>
        <v>#DIV/0!</v>
      </c>
      <c r="Z16" s="34"/>
      <c r="AA16" s="34"/>
      <c r="AB16" s="21" t="s">
        <v>47</v>
      </c>
      <c r="AC16" s="33">
        <v>1</v>
      </c>
      <c r="AD16" s="33">
        <v>1.2</v>
      </c>
      <c r="AE16" s="35">
        <f t="shared" si="55"/>
        <v>1.2</v>
      </c>
      <c r="AF16" s="33"/>
      <c r="AG16" s="37"/>
      <c r="AH16" s="37" t="e">
        <f t="shared" si="33"/>
        <v>#DIV/0!</v>
      </c>
      <c r="AI16" s="33">
        <v>1.9</v>
      </c>
      <c r="AJ16" s="69" t="e">
        <f t="shared" si="34"/>
        <v>#DIV/0!</v>
      </c>
      <c r="AK16" s="21" t="s">
        <v>47</v>
      </c>
      <c r="AL16" s="33">
        <v>1</v>
      </c>
      <c r="AM16" s="33">
        <v>1.2</v>
      </c>
      <c r="AN16" s="35">
        <f t="shared" si="56"/>
        <v>1.2</v>
      </c>
      <c r="AO16" s="30" t="e">
        <f t="shared" si="35"/>
        <v>#DIV/0!</v>
      </c>
      <c r="AP16" s="33">
        <v>0</v>
      </c>
      <c r="AQ16" s="33"/>
      <c r="AR16" s="33" t="e">
        <f t="shared" si="36"/>
        <v>#DIV/0!</v>
      </c>
      <c r="AS16" s="33">
        <v>1</v>
      </c>
      <c r="AT16" s="31" t="e">
        <f t="shared" si="5"/>
        <v>#DIV/0!</v>
      </c>
      <c r="AU16" s="33" t="s">
        <v>55</v>
      </c>
      <c r="AV16" s="33">
        <v>1</v>
      </c>
      <c r="AW16" s="33">
        <v>1</v>
      </c>
      <c r="AX16" s="31">
        <f t="shared" si="6"/>
        <v>1</v>
      </c>
      <c r="AY16" s="33">
        <v>0</v>
      </c>
      <c r="AZ16" s="33"/>
      <c r="BA16" s="33" t="e">
        <f t="shared" si="37"/>
        <v>#DIV/0!</v>
      </c>
      <c r="BB16" s="33">
        <v>1</v>
      </c>
      <c r="BC16" s="31" t="e">
        <f t="shared" si="7"/>
        <v>#DIV/0!</v>
      </c>
      <c r="BD16" s="33" t="s">
        <v>55</v>
      </c>
      <c r="BE16" s="33">
        <v>1</v>
      </c>
      <c r="BF16" s="33">
        <v>0.5</v>
      </c>
      <c r="BG16" s="31">
        <f t="shared" si="8"/>
        <v>0.5</v>
      </c>
      <c r="BH16" s="37"/>
      <c r="BI16" s="37"/>
      <c r="BJ16" s="33"/>
      <c r="BK16" s="34"/>
      <c r="BL16" s="33"/>
      <c r="BM16" s="30"/>
      <c r="BN16" s="18"/>
      <c r="BO16" s="33"/>
      <c r="BP16" s="33"/>
      <c r="BQ16" s="34"/>
      <c r="BR16" s="33"/>
      <c r="BS16" s="30"/>
      <c r="BT16" s="33"/>
      <c r="BU16" s="33"/>
      <c r="BV16" s="37" t="e">
        <f t="shared" si="38"/>
        <v>#DIV/0!</v>
      </c>
      <c r="BW16" s="33">
        <v>1</v>
      </c>
      <c r="BX16" s="75" t="e">
        <f t="shared" si="9"/>
        <v>#DIV/0!</v>
      </c>
      <c r="BY16" s="33" t="s">
        <v>56</v>
      </c>
      <c r="BZ16" s="33">
        <v>1</v>
      </c>
      <c r="CA16" s="33">
        <v>0.5</v>
      </c>
      <c r="CB16" s="31">
        <f t="shared" si="10"/>
        <v>0.5</v>
      </c>
      <c r="CC16" s="97"/>
      <c r="CD16" s="98"/>
      <c r="CE16" s="99"/>
      <c r="CF16" s="33"/>
      <c r="CG16" s="34"/>
      <c r="CH16" s="34"/>
      <c r="CI16" s="33"/>
      <c r="CJ16" s="75"/>
      <c r="CK16" s="33"/>
      <c r="CL16" s="33"/>
      <c r="CM16" s="33">
        <f t="shared" si="39"/>
        <v>0</v>
      </c>
      <c r="CN16" s="33">
        <v>0</v>
      </c>
      <c r="CO16" s="33">
        <v>1</v>
      </c>
      <c r="CP16" s="31">
        <f t="shared" si="40"/>
        <v>0</v>
      </c>
      <c r="CQ16" s="25" t="e">
        <f t="shared" si="41"/>
        <v>#DIV/0!</v>
      </c>
      <c r="CR16" s="33">
        <v>0</v>
      </c>
      <c r="CS16" s="33">
        <v>0</v>
      </c>
      <c r="CT16" s="33">
        <v>0</v>
      </c>
      <c r="CU16" s="33">
        <v>0</v>
      </c>
      <c r="CV16" s="33">
        <v>1</v>
      </c>
      <c r="CW16" s="33">
        <f t="shared" si="11"/>
        <v>0</v>
      </c>
      <c r="CX16" s="25">
        <f t="shared" si="12"/>
        <v>0</v>
      </c>
      <c r="CY16" s="33">
        <v>0</v>
      </c>
      <c r="CZ16" s="36"/>
      <c r="DA16" s="33" t="e">
        <f t="shared" si="42"/>
        <v>#DIV/0!</v>
      </c>
      <c r="DB16" s="33">
        <v>1</v>
      </c>
      <c r="DC16" s="25" t="e">
        <f t="shared" si="43"/>
        <v>#DIV/0!</v>
      </c>
      <c r="DD16" s="33">
        <v>0</v>
      </c>
      <c r="DE16" s="33">
        <v>0</v>
      </c>
      <c r="DF16" s="33">
        <v>2</v>
      </c>
      <c r="DG16" s="25">
        <f t="shared" si="13"/>
        <v>0</v>
      </c>
      <c r="DH16" s="33" t="s">
        <v>144</v>
      </c>
      <c r="DI16" s="33">
        <v>0</v>
      </c>
      <c r="DJ16" s="33">
        <v>1.5</v>
      </c>
      <c r="DK16" s="25">
        <f t="shared" si="14"/>
        <v>0</v>
      </c>
      <c r="DL16" s="33">
        <v>0</v>
      </c>
      <c r="DM16" s="36">
        <f t="shared" si="44"/>
        <v>0</v>
      </c>
      <c r="DN16" s="33" t="e">
        <f t="shared" si="45"/>
        <v>#DIV/0!</v>
      </c>
      <c r="DO16" s="33">
        <v>1</v>
      </c>
      <c r="DP16" s="33">
        <v>1</v>
      </c>
      <c r="DQ16" s="25">
        <f t="shared" si="15"/>
        <v>1</v>
      </c>
      <c r="DR16" s="33">
        <v>0</v>
      </c>
      <c r="DS16" s="33">
        <v>0</v>
      </c>
      <c r="DT16" s="33">
        <v>2</v>
      </c>
      <c r="DU16" s="25">
        <f t="shared" si="16"/>
        <v>0</v>
      </c>
      <c r="DV16" s="73" t="e">
        <f t="shared" si="46"/>
        <v>#DIV/0!</v>
      </c>
      <c r="DW16" s="33"/>
      <c r="DX16" s="33"/>
      <c r="DY16" s="37"/>
      <c r="DZ16" s="37"/>
      <c r="EA16" s="70"/>
      <c r="EB16" s="21"/>
      <c r="EC16" s="33"/>
      <c r="ED16" s="20"/>
      <c r="EE16" s="24"/>
      <c r="EF16" s="33"/>
      <c r="EG16" s="33"/>
      <c r="EH16" s="20"/>
      <c r="EI16" s="24"/>
      <c r="EJ16" s="33"/>
      <c r="EK16" s="20"/>
      <c r="EL16" s="20"/>
      <c r="EM16" s="24"/>
      <c r="EN16" s="12"/>
      <c r="EO16" s="20"/>
      <c r="EP16" s="20"/>
      <c r="EQ16" s="24"/>
      <c r="ER16" s="20"/>
      <c r="ES16" s="20"/>
      <c r="ET16" s="71" t="e">
        <f>ER16/ES16</f>
        <v>#DIV/0!</v>
      </c>
      <c r="EU16" s="71">
        <v>1.1</v>
      </c>
      <c r="EV16" s="72" t="e">
        <f t="shared" si="17"/>
        <v>#DIV/0!</v>
      </c>
      <c r="EW16" s="20" t="s">
        <v>120</v>
      </c>
      <c r="EX16" s="20">
        <v>1</v>
      </c>
      <c r="EY16" s="20">
        <v>1.6</v>
      </c>
      <c r="EZ16" s="24">
        <f t="shared" si="18"/>
        <v>1.6</v>
      </c>
      <c r="FA16" s="39">
        <f t="shared" si="47"/>
        <v>5.6</v>
      </c>
      <c r="FB16" s="33" t="s">
        <v>129</v>
      </c>
      <c r="FC16" s="33">
        <v>1</v>
      </c>
      <c r="FD16" s="33">
        <v>1.5</v>
      </c>
      <c r="FE16" s="27">
        <f t="shared" si="48"/>
        <v>1.5</v>
      </c>
      <c r="FF16" s="33">
        <v>1</v>
      </c>
      <c r="FG16" s="33">
        <v>0</v>
      </c>
      <c r="FH16" s="33">
        <f t="shared" si="49"/>
        <v>1</v>
      </c>
      <c r="FI16" s="33">
        <v>0</v>
      </c>
      <c r="FJ16" s="21">
        <v>1.3</v>
      </c>
      <c r="FK16" s="27">
        <f>FI16*FJ16</f>
        <v>0</v>
      </c>
      <c r="FL16" s="33" t="s">
        <v>57</v>
      </c>
      <c r="FM16" s="33">
        <v>0</v>
      </c>
      <c r="FN16" s="33">
        <v>2.5</v>
      </c>
      <c r="FO16" s="27">
        <f t="shared" si="20"/>
        <v>0</v>
      </c>
      <c r="FP16" s="33">
        <v>1</v>
      </c>
      <c r="FQ16" s="33">
        <v>1</v>
      </c>
      <c r="FR16" s="33">
        <v>1.3</v>
      </c>
      <c r="FS16" s="27">
        <f t="shared" si="50"/>
        <v>1.3</v>
      </c>
      <c r="FT16" s="33">
        <v>1</v>
      </c>
      <c r="FU16" s="33">
        <v>0</v>
      </c>
      <c r="FV16" s="33">
        <v>1</v>
      </c>
      <c r="FW16" s="27">
        <f>FU16*FV16</f>
        <v>0</v>
      </c>
      <c r="FX16" s="33" t="s">
        <v>54</v>
      </c>
      <c r="FY16" s="33">
        <v>1</v>
      </c>
      <c r="FZ16" s="33">
        <v>1</v>
      </c>
      <c r="GA16" s="27">
        <f t="shared" si="22"/>
        <v>1</v>
      </c>
      <c r="GB16" s="33">
        <v>0</v>
      </c>
      <c r="GC16" s="33">
        <f t="shared" si="51"/>
        <v>1</v>
      </c>
      <c r="GD16" s="33">
        <v>1</v>
      </c>
      <c r="GE16" s="27">
        <f t="shared" si="52"/>
        <v>1</v>
      </c>
      <c r="GF16" s="33" t="s">
        <v>142</v>
      </c>
      <c r="GG16" s="33">
        <v>1</v>
      </c>
      <c r="GH16" s="21">
        <v>0.8</v>
      </c>
      <c r="GI16" s="27">
        <f t="shared" si="53"/>
        <v>0.8</v>
      </c>
      <c r="GJ16" s="18" t="s">
        <v>53</v>
      </c>
      <c r="GK16" s="33">
        <v>0</v>
      </c>
      <c r="GL16" s="33">
        <v>1</v>
      </c>
      <c r="GM16" s="27">
        <f t="shared" si="54"/>
        <v>0</v>
      </c>
    </row>
    <row r="17" spans="1:195" s="28" customFormat="1" ht="34.5" customHeight="1">
      <c r="A17" s="29" t="s">
        <v>66</v>
      </c>
      <c r="B17" s="30" t="e">
        <f t="shared" si="23"/>
        <v>#DIV/0!</v>
      </c>
      <c r="C17" s="31" t="s">
        <v>68</v>
      </c>
      <c r="D17" s="31" t="s">
        <v>69</v>
      </c>
      <c r="E17" s="32" t="e">
        <f t="shared" si="24"/>
        <v>#DIV/0!</v>
      </c>
      <c r="F17" s="33"/>
      <c r="G17" s="33"/>
      <c r="H17" s="34" t="e">
        <f t="shared" si="25"/>
        <v>#DIV/0!</v>
      </c>
      <c r="I17" s="34" t="e">
        <f t="shared" si="26"/>
        <v>#DIV/0!</v>
      </c>
      <c r="J17" s="33">
        <v>2.6</v>
      </c>
      <c r="K17" s="32" t="e">
        <f t="shared" si="27"/>
        <v>#DIV/0!</v>
      </c>
      <c r="L17" s="21" t="s">
        <v>75</v>
      </c>
      <c r="M17" s="33">
        <v>1</v>
      </c>
      <c r="N17" s="33">
        <v>1.4</v>
      </c>
      <c r="O17" s="35">
        <f t="shared" si="28"/>
        <v>1.4</v>
      </c>
      <c r="P17" s="21" t="s">
        <v>47</v>
      </c>
      <c r="Q17" s="33">
        <v>1</v>
      </c>
      <c r="R17" s="33">
        <v>1.3</v>
      </c>
      <c r="S17" s="35">
        <f t="shared" si="29"/>
        <v>1.3</v>
      </c>
      <c r="T17" s="36"/>
      <c r="U17" s="37"/>
      <c r="V17" s="33" t="e">
        <f t="shared" si="30"/>
        <v>#DIV/0!</v>
      </c>
      <c r="W17" s="38" t="e">
        <f t="shared" si="31"/>
        <v>#DIV/0!</v>
      </c>
      <c r="X17" s="33">
        <v>2.2</v>
      </c>
      <c r="Y17" s="32" t="e">
        <f t="shared" si="32"/>
        <v>#DIV/0!</v>
      </c>
      <c r="Z17" s="34"/>
      <c r="AA17" s="34"/>
      <c r="AB17" s="21" t="s">
        <v>47</v>
      </c>
      <c r="AC17" s="33">
        <v>1</v>
      </c>
      <c r="AD17" s="33">
        <v>1.2</v>
      </c>
      <c r="AE17" s="35">
        <f t="shared" si="55"/>
        <v>1.2</v>
      </c>
      <c r="AF17" s="33"/>
      <c r="AG17" s="37"/>
      <c r="AH17" s="37" t="e">
        <f t="shared" si="33"/>
        <v>#DIV/0!</v>
      </c>
      <c r="AI17" s="33">
        <v>1.9</v>
      </c>
      <c r="AJ17" s="69" t="e">
        <f t="shared" si="34"/>
        <v>#DIV/0!</v>
      </c>
      <c r="AK17" s="21" t="s">
        <v>47</v>
      </c>
      <c r="AL17" s="33">
        <v>1</v>
      </c>
      <c r="AM17" s="33">
        <v>1.2</v>
      </c>
      <c r="AN17" s="35">
        <f t="shared" si="56"/>
        <v>1.2</v>
      </c>
      <c r="AO17" s="30" t="e">
        <f t="shared" si="35"/>
        <v>#DIV/0!</v>
      </c>
      <c r="AP17" s="33">
        <v>0</v>
      </c>
      <c r="AQ17" s="33"/>
      <c r="AR17" s="33" t="e">
        <f t="shared" si="36"/>
        <v>#DIV/0!</v>
      </c>
      <c r="AS17" s="33">
        <v>1</v>
      </c>
      <c r="AT17" s="31" t="e">
        <f t="shared" si="5"/>
        <v>#DIV/0!</v>
      </c>
      <c r="AU17" s="33" t="s">
        <v>55</v>
      </c>
      <c r="AV17" s="33">
        <v>1</v>
      </c>
      <c r="AW17" s="33">
        <v>1</v>
      </c>
      <c r="AX17" s="31">
        <f t="shared" si="6"/>
        <v>1</v>
      </c>
      <c r="AY17" s="33">
        <v>0</v>
      </c>
      <c r="AZ17" s="33"/>
      <c r="BA17" s="33" t="e">
        <f t="shared" si="37"/>
        <v>#DIV/0!</v>
      </c>
      <c r="BB17" s="33">
        <v>1</v>
      </c>
      <c r="BC17" s="31" t="e">
        <f t="shared" si="7"/>
        <v>#DIV/0!</v>
      </c>
      <c r="BD17" s="33" t="s">
        <v>55</v>
      </c>
      <c r="BE17" s="33">
        <v>1</v>
      </c>
      <c r="BF17" s="33">
        <v>0.5</v>
      </c>
      <c r="BG17" s="31">
        <f t="shared" si="8"/>
        <v>0.5</v>
      </c>
      <c r="BH17" s="37"/>
      <c r="BI17" s="37"/>
      <c r="BJ17" s="33"/>
      <c r="BK17" s="34"/>
      <c r="BL17" s="33"/>
      <c r="BM17" s="30"/>
      <c r="BN17" s="36"/>
      <c r="BO17" s="33"/>
      <c r="BP17" s="33"/>
      <c r="BQ17" s="34"/>
      <c r="BR17" s="33"/>
      <c r="BS17" s="30"/>
      <c r="BT17" s="33"/>
      <c r="BU17" s="33"/>
      <c r="BV17" s="37" t="e">
        <f t="shared" si="38"/>
        <v>#DIV/0!</v>
      </c>
      <c r="BW17" s="33">
        <v>1</v>
      </c>
      <c r="BX17" s="75" t="e">
        <f t="shared" si="9"/>
        <v>#DIV/0!</v>
      </c>
      <c r="BY17" s="33" t="s">
        <v>56</v>
      </c>
      <c r="BZ17" s="33">
        <v>1</v>
      </c>
      <c r="CA17" s="33">
        <v>0.5</v>
      </c>
      <c r="CB17" s="31">
        <f t="shared" si="10"/>
        <v>0.5</v>
      </c>
      <c r="CC17" s="97"/>
      <c r="CD17" s="98"/>
      <c r="CE17" s="99"/>
      <c r="CF17" s="33"/>
      <c r="CG17" s="34"/>
      <c r="CH17" s="34"/>
      <c r="CI17" s="33"/>
      <c r="CJ17" s="75"/>
      <c r="CK17" s="33"/>
      <c r="CL17" s="33"/>
      <c r="CM17" s="33">
        <f t="shared" si="39"/>
        <v>0</v>
      </c>
      <c r="CN17" s="33">
        <v>0</v>
      </c>
      <c r="CO17" s="33">
        <v>1</v>
      </c>
      <c r="CP17" s="31">
        <f t="shared" si="40"/>
        <v>0</v>
      </c>
      <c r="CQ17" s="25" t="e">
        <f t="shared" si="41"/>
        <v>#DIV/0!</v>
      </c>
      <c r="CR17" s="33">
        <v>0</v>
      </c>
      <c r="CS17" s="33">
        <v>0</v>
      </c>
      <c r="CT17" s="33">
        <v>0</v>
      </c>
      <c r="CU17" s="33">
        <v>0</v>
      </c>
      <c r="CV17" s="33">
        <v>1</v>
      </c>
      <c r="CW17" s="33">
        <f t="shared" si="11"/>
        <v>0</v>
      </c>
      <c r="CX17" s="25">
        <f t="shared" si="12"/>
        <v>0</v>
      </c>
      <c r="CY17" s="33">
        <v>0</v>
      </c>
      <c r="CZ17" s="36"/>
      <c r="DA17" s="33" t="e">
        <f t="shared" si="42"/>
        <v>#DIV/0!</v>
      </c>
      <c r="DB17" s="33">
        <v>1</v>
      </c>
      <c r="DC17" s="25" t="e">
        <f t="shared" si="43"/>
        <v>#DIV/0!</v>
      </c>
      <c r="DD17" s="33">
        <v>0</v>
      </c>
      <c r="DE17" s="33">
        <v>0</v>
      </c>
      <c r="DF17" s="33">
        <v>2</v>
      </c>
      <c r="DG17" s="25">
        <f t="shared" si="13"/>
        <v>0</v>
      </c>
      <c r="DH17" s="33" t="s">
        <v>108</v>
      </c>
      <c r="DI17" s="33">
        <v>0</v>
      </c>
      <c r="DJ17" s="33">
        <v>1.5</v>
      </c>
      <c r="DK17" s="25">
        <f t="shared" si="14"/>
        <v>0</v>
      </c>
      <c r="DL17" s="33">
        <v>0</v>
      </c>
      <c r="DM17" s="36">
        <f t="shared" si="44"/>
        <v>0</v>
      </c>
      <c r="DN17" s="33" t="e">
        <f t="shared" si="45"/>
        <v>#DIV/0!</v>
      </c>
      <c r="DO17" s="33">
        <v>1</v>
      </c>
      <c r="DP17" s="33">
        <v>1</v>
      </c>
      <c r="DQ17" s="25">
        <f t="shared" si="15"/>
        <v>1</v>
      </c>
      <c r="DR17" s="33">
        <v>0</v>
      </c>
      <c r="DS17" s="33">
        <v>0</v>
      </c>
      <c r="DT17" s="33">
        <v>2</v>
      </c>
      <c r="DU17" s="25">
        <f t="shared" si="16"/>
        <v>0</v>
      </c>
      <c r="DV17" s="73">
        <f t="shared" si="46"/>
        <v>3.2</v>
      </c>
      <c r="DW17" s="33"/>
      <c r="DX17" s="33"/>
      <c r="DY17" s="37"/>
      <c r="DZ17" s="37"/>
      <c r="EA17" s="70"/>
      <c r="EB17" s="21"/>
      <c r="EC17" s="33"/>
      <c r="ED17" s="20"/>
      <c r="EE17" s="24"/>
      <c r="EF17" s="33"/>
      <c r="EG17" s="33"/>
      <c r="EH17" s="20"/>
      <c r="EI17" s="24"/>
      <c r="EJ17" s="33"/>
      <c r="EK17" s="20"/>
      <c r="EL17" s="20"/>
      <c r="EM17" s="24"/>
      <c r="EN17" s="12"/>
      <c r="EO17" s="20"/>
      <c r="EP17" s="20"/>
      <c r="EQ17" s="24"/>
      <c r="ER17" s="20"/>
      <c r="ES17" s="20"/>
      <c r="ET17" s="71">
        <v>0</v>
      </c>
      <c r="EU17" s="71">
        <v>1.1</v>
      </c>
      <c r="EV17" s="72">
        <f t="shared" si="17"/>
        <v>0</v>
      </c>
      <c r="EW17" s="20" t="s">
        <v>120</v>
      </c>
      <c r="EX17" s="20">
        <v>1</v>
      </c>
      <c r="EY17" s="20">
        <v>1.6</v>
      </c>
      <c r="EZ17" s="24">
        <f t="shared" si="18"/>
        <v>1.6</v>
      </c>
      <c r="FA17" s="39">
        <f t="shared" si="47"/>
        <v>5.6</v>
      </c>
      <c r="FB17" s="33" t="s">
        <v>129</v>
      </c>
      <c r="FC17" s="33">
        <v>1</v>
      </c>
      <c r="FD17" s="33">
        <v>1.5</v>
      </c>
      <c r="FE17" s="27">
        <f t="shared" si="48"/>
        <v>1.5</v>
      </c>
      <c r="FF17" s="33">
        <v>0</v>
      </c>
      <c r="FG17" s="33">
        <v>0</v>
      </c>
      <c r="FH17" s="33">
        <f t="shared" si="49"/>
        <v>0</v>
      </c>
      <c r="FI17" s="33">
        <v>0</v>
      </c>
      <c r="FJ17" s="21">
        <v>1.3</v>
      </c>
      <c r="FK17" s="27">
        <f t="shared" si="19"/>
        <v>0</v>
      </c>
      <c r="FL17" s="33" t="s">
        <v>57</v>
      </c>
      <c r="FM17" s="33">
        <v>0</v>
      </c>
      <c r="FN17" s="33">
        <v>2.5</v>
      </c>
      <c r="FO17" s="27">
        <f t="shared" si="20"/>
        <v>0</v>
      </c>
      <c r="FP17" s="33">
        <v>1</v>
      </c>
      <c r="FQ17" s="33">
        <v>1</v>
      </c>
      <c r="FR17" s="33">
        <v>1.3</v>
      </c>
      <c r="FS17" s="27">
        <f t="shared" si="50"/>
        <v>1.3</v>
      </c>
      <c r="FT17" s="33">
        <v>0</v>
      </c>
      <c r="FU17" s="33">
        <v>0</v>
      </c>
      <c r="FV17" s="33">
        <v>1</v>
      </c>
      <c r="FW17" s="27">
        <f>FU17*FV17</f>
        <v>0</v>
      </c>
      <c r="FX17" s="33" t="s">
        <v>54</v>
      </c>
      <c r="FY17" s="33">
        <v>1</v>
      </c>
      <c r="FZ17" s="33">
        <v>1</v>
      </c>
      <c r="GA17" s="27">
        <f t="shared" si="22"/>
        <v>1</v>
      </c>
      <c r="GB17" s="33">
        <v>0</v>
      </c>
      <c r="GC17" s="33">
        <f t="shared" si="51"/>
        <v>1</v>
      </c>
      <c r="GD17" s="33">
        <v>1</v>
      </c>
      <c r="GE17" s="27">
        <f t="shared" si="52"/>
        <v>1</v>
      </c>
      <c r="GF17" s="33" t="s">
        <v>142</v>
      </c>
      <c r="GG17" s="33">
        <v>1</v>
      </c>
      <c r="GH17" s="21">
        <v>0.8</v>
      </c>
      <c r="GI17" s="27">
        <f t="shared" si="53"/>
        <v>0.8</v>
      </c>
      <c r="GJ17" s="18" t="s">
        <v>53</v>
      </c>
      <c r="GK17" s="33">
        <v>0</v>
      </c>
      <c r="GL17" s="33">
        <v>1</v>
      </c>
      <c r="GM17" s="27">
        <f t="shared" si="54"/>
        <v>0</v>
      </c>
    </row>
    <row r="18" spans="1:195" s="28" customFormat="1" ht="34.5" customHeight="1">
      <c r="A18" s="40" t="s">
        <v>67</v>
      </c>
      <c r="B18" s="30" t="e">
        <f t="shared" si="23"/>
        <v>#DIV/0!</v>
      </c>
      <c r="C18" s="31" t="s">
        <v>68</v>
      </c>
      <c r="D18" s="31" t="s">
        <v>69</v>
      </c>
      <c r="E18" s="32" t="e">
        <f t="shared" si="24"/>
        <v>#DIV/0!</v>
      </c>
      <c r="F18" s="33"/>
      <c r="G18" s="33"/>
      <c r="H18" s="34" t="e">
        <f t="shared" si="25"/>
        <v>#DIV/0!</v>
      </c>
      <c r="I18" s="34" t="e">
        <f t="shared" si="26"/>
        <v>#DIV/0!</v>
      </c>
      <c r="J18" s="33">
        <v>2.6</v>
      </c>
      <c r="K18" s="32" t="e">
        <f t="shared" si="27"/>
        <v>#DIV/0!</v>
      </c>
      <c r="L18" s="21" t="s">
        <v>75</v>
      </c>
      <c r="M18" s="33">
        <v>1</v>
      </c>
      <c r="N18" s="33">
        <v>1.4</v>
      </c>
      <c r="O18" s="35">
        <f t="shared" si="28"/>
        <v>1.4</v>
      </c>
      <c r="P18" s="21" t="s">
        <v>47</v>
      </c>
      <c r="Q18" s="33">
        <v>1</v>
      </c>
      <c r="R18" s="33">
        <v>1.3</v>
      </c>
      <c r="S18" s="35">
        <f t="shared" si="29"/>
        <v>1.3</v>
      </c>
      <c r="T18" s="18"/>
      <c r="U18" s="37"/>
      <c r="V18" s="33" t="e">
        <f t="shared" si="30"/>
        <v>#DIV/0!</v>
      </c>
      <c r="W18" s="38" t="e">
        <f t="shared" si="31"/>
        <v>#DIV/0!</v>
      </c>
      <c r="X18" s="33">
        <v>2.2</v>
      </c>
      <c r="Y18" s="32" t="e">
        <f t="shared" si="32"/>
        <v>#DIV/0!</v>
      </c>
      <c r="Z18" s="34"/>
      <c r="AA18" s="34"/>
      <c r="AB18" s="21" t="s">
        <v>47</v>
      </c>
      <c r="AC18" s="33">
        <v>1</v>
      </c>
      <c r="AD18" s="33">
        <v>1.2</v>
      </c>
      <c r="AE18" s="35">
        <f t="shared" si="55"/>
        <v>1.2</v>
      </c>
      <c r="AF18" s="33"/>
      <c r="AG18" s="37"/>
      <c r="AH18" s="37" t="e">
        <f t="shared" si="33"/>
        <v>#DIV/0!</v>
      </c>
      <c r="AI18" s="33">
        <v>1.9</v>
      </c>
      <c r="AJ18" s="69" t="e">
        <f t="shared" si="34"/>
        <v>#DIV/0!</v>
      </c>
      <c r="AK18" s="21" t="s">
        <v>47</v>
      </c>
      <c r="AL18" s="33">
        <v>1</v>
      </c>
      <c r="AM18" s="33">
        <v>1.2</v>
      </c>
      <c r="AN18" s="35">
        <f t="shared" si="56"/>
        <v>1.2</v>
      </c>
      <c r="AO18" s="30" t="e">
        <f t="shared" si="35"/>
        <v>#DIV/0!</v>
      </c>
      <c r="AP18" s="33">
        <v>0</v>
      </c>
      <c r="AQ18" s="33"/>
      <c r="AR18" s="33" t="e">
        <f t="shared" si="36"/>
        <v>#DIV/0!</v>
      </c>
      <c r="AS18" s="33">
        <v>1</v>
      </c>
      <c r="AT18" s="31" t="e">
        <f t="shared" si="5"/>
        <v>#DIV/0!</v>
      </c>
      <c r="AU18" s="33" t="s">
        <v>55</v>
      </c>
      <c r="AV18" s="33">
        <v>1</v>
      </c>
      <c r="AW18" s="33">
        <v>1</v>
      </c>
      <c r="AX18" s="31">
        <f t="shared" si="6"/>
        <v>1</v>
      </c>
      <c r="AY18" s="33">
        <v>0</v>
      </c>
      <c r="AZ18" s="33"/>
      <c r="BA18" s="33" t="e">
        <f t="shared" si="37"/>
        <v>#DIV/0!</v>
      </c>
      <c r="BB18" s="33">
        <v>1</v>
      </c>
      <c r="BC18" s="31" t="e">
        <f t="shared" si="7"/>
        <v>#DIV/0!</v>
      </c>
      <c r="BD18" s="33" t="s">
        <v>55</v>
      </c>
      <c r="BE18" s="33">
        <v>1</v>
      </c>
      <c r="BF18" s="33">
        <v>0.5</v>
      </c>
      <c r="BG18" s="31">
        <f t="shared" si="8"/>
        <v>0.5</v>
      </c>
      <c r="BH18" s="37"/>
      <c r="BI18" s="37"/>
      <c r="BJ18" s="33"/>
      <c r="BK18" s="34"/>
      <c r="BL18" s="33"/>
      <c r="BM18" s="30"/>
      <c r="BN18" s="18"/>
      <c r="BO18" s="33"/>
      <c r="BP18" s="33"/>
      <c r="BQ18" s="34"/>
      <c r="BR18" s="33"/>
      <c r="BS18" s="30"/>
      <c r="BT18" s="33"/>
      <c r="BU18" s="33"/>
      <c r="BV18" s="37" t="e">
        <f t="shared" si="38"/>
        <v>#DIV/0!</v>
      </c>
      <c r="BW18" s="33">
        <v>1</v>
      </c>
      <c r="BX18" s="75" t="e">
        <f t="shared" si="9"/>
        <v>#DIV/0!</v>
      </c>
      <c r="BY18" s="33" t="s">
        <v>56</v>
      </c>
      <c r="BZ18" s="33">
        <v>1</v>
      </c>
      <c r="CA18" s="33">
        <v>0.5</v>
      </c>
      <c r="CB18" s="31">
        <f t="shared" si="10"/>
        <v>0.5</v>
      </c>
      <c r="CC18" s="97"/>
      <c r="CD18" s="98"/>
      <c r="CE18" s="99"/>
      <c r="CF18" s="33"/>
      <c r="CG18" s="34"/>
      <c r="CH18" s="34"/>
      <c r="CI18" s="33"/>
      <c r="CJ18" s="75"/>
      <c r="CK18" s="33"/>
      <c r="CL18" s="33"/>
      <c r="CM18" s="33">
        <f t="shared" si="39"/>
        <v>0</v>
      </c>
      <c r="CN18" s="33">
        <v>0</v>
      </c>
      <c r="CO18" s="33">
        <v>0</v>
      </c>
      <c r="CP18" s="31">
        <f t="shared" si="40"/>
        <v>0</v>
      </c>
      <c r="CQ18" s="25" t="e">
        <f t="shared" si="41"/>
        <v>#DIV/0!</v>
      </c>
      <c r="CR18" s="33">
        <v>0</v>
      </c>
      <c r="CS18" s="33">
        <v>0</v>
      </c>
      <c r="CT18" s="33">
        <v>0</v>
      </c>
      <c r="CU18" s="33">
        <v>0</v>
      </c>
      <c r="CV18" s="33">
        <v>1</v>
      </c>
      <c r="CW18" s="33">
        <f t="shared" si="11"/>
        <v>0</v>
      </c>
      <c r="CX18" s="25">
        <f t="shared" si="12"/>
        <v>0</v>
      </c>
      <c r="CY18" s="33">
        <v>0</v>
      </c>
      <c r="CZ18" s="36"/>
      <c r="DA18" s="33" t="e">
        <f t="shared" si="42"/>
        <v>#DIV/0!</v>
      </c>
      <c r="DB18" s="33">
        <v>1</v>
      </c>
      <c r="DC18" s="25" t="e">
        <f t="shared" si="43"/>
        <v>#DIV/0!</v>
      </c>
      <c r="DD18" s="33">
        <v>0</v>
      </c>
      <c r="DE18" s="33">
        <v>0</v>
      </c>
      <c r="DF18" s="33">
        <v>2</v>
      </c>
      <c r="DG18" s="25">
        <f t="shared" si="13"/>
        <v>0</v>
      </c>
      <c r="DH18" s="33" t="s">
        <v>144</v>
      </c>
      <c r="DI18" s="33">
        <v>0</v>
      </c>
      <c r="DJ18" s="33">
        <v>1.5</v>
      </c>
      <c r="DK18" s="25">
        <f t="shared" si="14"/>
        <v>0</v>
      </c>
      <c r="DL18" s="33">
        <v>0</v>
      </c>
      <c r="DM18" s="36">
        <f t="shared" si="44"/>
        <v>0</v>
      </c>
      <c r="DN18" s="33" t="e">
        <f t="shared" si="45"/>
        <v>#DIV/0!</v>
      </c>
      <c r="DO18" s="33">
        <v>1</v>
      </c>
      <c r="DP18" s="33">
        <v>1</v>
      </c>
      <c r="DQ18" s="25">
        <f t="shared" si="15"/>
        <v>1</v>
      </c>
      <c r="DR18" s="33">
        <v>0</v>
      </c>
      <c r="DS18" s="33">
        <v>0</v>
      </c>
      <c r="DT18" s="33">
        <v>2</v>
      </c>
      <c r="DU18" s="25">
        <f t="shared" si="16"/>
        <v>0</v>
      </c>
      <c r="DV18" s="73">
        <f t="shared" si="46"/>
        <v>3.2</v>
      </c>
      <c r="DW18" s="33"/>
      <c r="DX18" s="33"/>
      <c r="DY18" s="37"/>
      <c r="DZ18" s="37"/>
      <c r="EA18" s="70"/>
      <c r="EB18" s="21"/>
      <c r="EC18" s="33"/>
      <c r="ED18" s="20"/>
      <c r="EE18" s="24"/>
      <c r="EF18" s="33"/>
      <c r="EG18" s="33"/>
      <c r="EH18" s="20"/>
      <c r="EI18" s="24"/>
      <c r="EJ18" s="33"/>
      <c r="EK18" s="20"/>
      <c r="EL18" s="20"/>
      <c r="EM18" s="24"/>
      <c r="EN18" s="12"/>
      <c r="EO18" s="20"/>
      <c r="EP18" s="20"/>
      <c r="EQ18" s="24"/>
      <c r="ER18" s="20"/>
      <c r="ES18" s="20"/>
      <c r="ET18" s="71">
        <v>0</v>
      </c>
      <c r="EU18" s="71">
        <v>1.1</v>
      </c>
      <c r="EV18" s="72">
        <f t="shared" si="17"/>
        <v>0</v>
      </c>
      <c r="EW18" s="20" t="s">
        <v>120</v>
      </c>
      <c r="EX18" s="20">
        <v>1</v>
      </c>
      <c r="EY18" s="20">
        <v>1.6</v>
      </c>
      <c r="EZ18" s="24">
        <f t="shared" si="18"/>
        <v>1.6</v>
      </c>
      <c r="FA18" s="39">
        <f t="shared" si="47"/>
        <v>5.6</v>
      </c>
      <c r="FB18" s="33" t="s">
        <v>129</v>
      </c>
      <c r="FC18" s="33">
        <v>1</v>
      </c>
      <c r="FD18" s="33">
        <v>1.5</v>
      </c>
      <c r="FE18" s="27">
        <f t="shared" si="48"/>
        <v>1.5</v>
      </c>
      <c r="FF18" s="33">
        <v>1</v>
      </c>
      <c r="FG18" s="33">
        <v>0</v>
      </c>
      <c r="FH18" s="33">
        <f t="shared" si="49"/>
        <v>1</v>
      </c>
      <c r="FI18" s="33">
        <v>0</v>
      </c>
      <c r="FJ18" s="21">
        <v>1.3</v>
      </c>
      <c r="FK18" s="27">
        <f t="shared" si="19"/>
        <v>0</v>
      </c>
      <c r="FL18" s="33" t="s">
        <v>57</v>
      </c>
      <c r="FM18" s="33">
        <v>0</v>
      </c>
      <c r="FN18" s="33">
        <v>2.5</v>
      </c>
      <c r="FO18" s="27">
        <f t="shared" si="20"/>
        <v>0</v>
      </c>
      <c r="FP18" s="33">
        <v>1</v>
      </c>
      <c r="FQ18" s="33">
        <v>1</v>
      </c>
      <c r="FR18" s="33">
        <v>1.3</v>
      </c>
      <c r="FS18" s="27">
        <f t="shared" si="50"/>
        <v>1.3</v>
      </c>
      <c r="FT18" s="33">
        <v>0</v>
      </c>
      <c r="FU18" s="33">
        <v>0</v>
      </c>
      <c r="FV18" s="33">
        <v>1</v>
      </c>
      <c r="FW18" s="27">
        <f>FU18*FV18</f>
        <v>0</v>
      </c>
      <c r="FX18" s="33" t="s">
        <v>54</v>
      </c>
      <c r="FY18" s="33">
        <v>1</v>
      </c>
      <c r="FZ18" s="33">
        <v>1</v>
      </c>
      <c r="GA18" s="27">
        <f t="shared" si="22"/>
        <v>1</v>
      </c>
      <c r="GB18" s="33">
        <v>0</v>
      </c>
      <c r="GC18" s="33">
        <f t="shared" si="51"/>
        <v>1</v>
      </c>
      <c r="GD18" s="33">
        <v>1</v>
      </c>
      <c r="GE18" s="27">
        <f t="shared" si="52"/>
        <v>1</v>
      </c>
      <c r="GF18" s="33" t="s">
        <v>142</v>
      </c>
      <c r="GG18" s="33">
        <v>1</v>
      </c>
      <c r="GH18" s="21">
        <v>0.8</v>
      </c>
      <c r="GI18" s="27">
        <f t="shared" si="53"/>
        <v>0.8</v>
      </c>
      <c r="GJ18" s="18" t="s">
        <v>53</v>
      </c>
      <c r="GK18" s="33">
        <v>0</v>
      </c>
      <c r="GL18" s="33">
        <v>1</v>
      </c>
      <c r="GM18" s="27">
        <f t="shared" si="54"/>
        <v>0</v>
      </c>
    </row>
    <row r="19" spans="1:195" s="28" customFormat="1" ht="34.5" customHeight="1">
      <c r="A19" s="40" t="s">
        <v>58</v>
      </c>
      <c r="B19" s="30"/>
      <c r="C19" s="31"/>
      <c r="D19" s="31"/>
      <c r="E19" s="32"/>
      <c r="F19" s="33"/>
      <c r="G19" s="33"/>
      <c r="H19" s="34"/>
      <c r="I19" s="33"/>
      <c r="J19" s="33"/>
      <c r="K19" s="32">
        <f t="shared" si="27"/>
        <v>0</v>
      </c>
      <c r="L19" s="33"/>
      <c r="M19" s="33"/>
      <c r="N19" s="33"/>
      <c r="O19" s="35">
        <f t="shared" si="28"/>
        <v>0</v>
      </c>
      <c r="P19" s="33"/>
      <c r="Q19" s="33"/>
      <c r="R19" s="33"/>
      <c r="S19" s="35">
        <f t="shared" si="29"/>
        <v>0</v>
      </c>
      <c r="T19" s="47"/>
      <c r="U19" s="46"/>
      <c r="V19" s="33"/>
      <c r="W19" s="18"/>
      <c r="X19" s="33"/>
      <c r="Y19" s="32">
        <f t="shared" si="32"/>
        <v>0</v>
      </c>
      <c r="Z19" s="34"/>
      <c r="AA19" s="34"/>
      <c r="AB19" s="21" t="s">
        <v>47</v>
      </c>
      <c r="AC19" s="33">
        <v>1</v>
      </c>
      <c r="AD19" s="33">
        <v>1.2</v>
      </c>
      <c r="AE19" s="35">
        <f t="shared" si="55"/>
        <v>1.2</v>
      </c>
      <c r="AF19" s="33"/>
      <c r="AG19" s="33"/>
      <c r="AH19" s="37" t="e">
        <f t="shared" si="33"/>
        <v>#DIV/0!</v>
      </c>
      <c r="AI19" s="33">
        <v>1.9</v>
      </c>
      <c r="AJ19" s="69" t="e">
        <f t="shared" si="34"/>
        <v>#DIV/0!</v>
      </c>
      <c r="AK19" s="21" t="s">
        <v>47</v>
      </c>
      <c r="AL19" s="33">
        <v>1</v>
      </c>
      <c r="AM19" s="33">
        <v>1.2</v>
      </c>
      <c r="AN19" s="35">
        <f t="shared" si="56"/>
        <v>1.2</v>
      </c>
      <c r="AO19" s="30"/>
      <c r="AP19" s="33">
        <v>0</v>
      </c>
      <c r="AQ19" s="33"/>
      <c r="AR19" s="33">
        <v>0</v>
      </c>
      <c r="AS19" s="33"/>
      <c r="AT19" s="31">
        <f t="shared" si="5"/>
        <v>0</v>
      </c>
      <c r="AU19" s="33"/>
      <c r="AV19" s="33"/>
      <c r="AW19" s="33"/>
      <c r="AX19" s="31"/>
      <c r="AY19" s="33">
        <v>0</v>
      </c>
      <c r="AZ19" s="33"/>
      <c r="BA19" s="33"/>
      <c r="BB19" s="33"/>
      <c r="BC19" s="31">
        <f t="shared" si="7"/>
        <v>0</v>
      </c>
      <c r="BD19" s="33"/>
      <c r="BE19" s="33"/>
      <c r="BF19" s="33"/>
      <c r="BG19" s="31">
        <f t="shared" si="8"/>
        <v>0</v>
      </c>
      <c r="BH19" s="37"/>
      <c r="BI19" s="37"/>
      <c r="BJ19" s="33"/>
      <c r="BK19" s="33"/>
      <c r="BL19" s="33"/>
      <c r="BM19" s="31"/>
      <c r="BN19" s="46"/>
      <c r="BO19" s="46"/>
      <c r="BP19" s="33"/>
      <c r="BQ19" s="33"/>
      <c r="BR19" s="33"/>
      <c r="BS19" s="31"/>
      <c r="BT19" s="33"/>
      <c r="BU19" s="33"/>
      <c r="BV19" s="37"/>
      <c r="BW19" s="33"/>
      <c r="BX19" s="75">
        <f t="shared" si="9"/>
        <v>0</v>
      </c>
      <c r="BY19" s="33"/>
      <c r="BZ19" s="33"/>
      <c r="CA19" s="33"/>
      <c r="CB19" s="31">
        <f t="shared" si="10"/>
        <v>0</v>
      </c>
      <c r="CC19" s="97"/>
      <c r="CD19" s="98"/>
      <c r="CE19" s="99"/>
      <c r="CF19" s="33"/>
      <c r="CG19" s="33"/>
      <c r="CH19" s="33"/>
      <c r="CI19" s="33"/>
      <c r="CJ19" s="75"/>
      <c r="CK19" s="46"/>
      <c r="CL19" s="46"/>
      <c r="CM19" s="33"/>
      <c r="CN19" s="33"/>
      <c r="CO19" s="33"/>
      <c r="CP19" s="31"/>
      <c r="CQ19" s="25" t="e">
        <f t="shared" si="41"/>
        <v>#DIV/0!</v>
      </c>
      <c r="CR19" s="33"/>
      <c r="CS19" s="33"/>
      <c r="CT19" s="33"/>
      <c r="CU19" s="33"/>
      <c r="CV19" s="33"/>
      <c r="CW19" s="33"/>
      <c r="CX19" s="25">
        <f>CV19*CW19</f>
        <v>0</v>
      </c>
      <c r="CY19" s="33"/>
      <c r="CZ19" s="46"/>
      <c r="DA19" s="33" t="e">
        <f t="shared" si="42"/>
        <v>#DIV/0!</v>
      </c>
      <c r="DB19" s="33"/>
      <c r="DC19" s="25" t="e">
        <f t="shared" si="43"/>
        <v>#DIV/0!</v>
      </c>
      <c r="DD19" s="33"/>
      <c r="DE19" s="33"/>
      <c r="DF19" s="33"/>
      <c r="DG19" s="25">
        <f t="shared" si="13"/>
        <v>0</v>
      </c>
      <c r="DH19" s="33"/>
      <c r="DI19" s="33"/>
      <c r="DJ19" s="33"/>
      <c r="DK19" s="25">
        <f t="shared" si="14"/>
        <v>0</v>
      </c>
      <c r="DL19" s="33"/>
      <c r="DM19" s="46">
        <f>DM10+DM11+DM12+DM13+DM14+DM15+DM16+DM17+DM18</f>
        <v>5955.7</v>
      </c>
      <c r="DN19" s="33"/>
      <c r="DO19" s="33"/>
      <c r="DP19" s="33"/>
      <c r="DQ19" s="25">
        <f t="shared" si="15"/>
        <v>0</v>
      </c>
      <c r="DR19" s="33"/>
      <c r="DS19" s="33"/>
      <c r="DT19" s="33"/>
      <c r="DU19" s="25"/>
      <c r="DV19" s="73"/>
      <c r="DW19" s="33"/>
      <c r="DX19" s="33"/>
      <c r="DY19" s="37"/>
      <c r="DZ19" s="37"/>
      <c r="EA19" s="70"/>
      <c r="EB19" s="33"/>
      <c r="EC19" s="33"/>
      <c r="ED19" s="33"/>
      <c r="EE19" s="25"/>
      <c r="EF19" s="33"/>
      <c r="EG19" s="33"/>
      <c r="EH19" s="33"/>
      <c r="EI19" s="25"/>
      <c r="EJ19" s="33"/>
      <c r="EK19" s="33"/>
      <c r="EL19" s="33"/>
      <c r="EM19" s="25"/>
      <c r="EN19" s="33"/>
      <c r="EO19" s="33"/>
      <c r="EP19" s="33"/>
      <c r="EQ19" s="25"/>
      <c r="ER19" s="20"/>
      <c r="ES19" s="20"/>
      <c r="ET19" s="71"/>
      <c r="EU19" s="71">
        <v>1.1</v>
      </c>
      <c r="EV19" s="72">
        <f t="shared" si="17"/>
        <v>0</v>
      </c>
      <c r="EW19" s="33"/>
      <c r="EX19" s="33"/>
      <c r="EY19" s="33"/>
      <c r="EZ19" s="25"/>
      <c r="FA19" s="39" t="e">
        <f>(FK19+FO19+GM19+#REF!)*0.75</f>
        <v>#REF!</v>
      </c>
      <c r="FB19" s="33"/>
      <c r="FC19" s="33"/>
      <c r="FD19" s="33"/>
      <c r="FE19" s="27"/>
      <c r="FF19" s="33"/>
      <c r="FG19" s="33"/>
      <c r="FH19" s="33">
        <f t="shared" si="49"/>
        <v>0</v>
      </c>
      <c r="FI19" s="33"/>
      <c r="FJ19" s="33"/>
      <c r="FK19" s="27">
        <f t="shared" si="19"/>
        <v>0</v>
      </c>
      <c r="FL19" s="33"/>
      <c r="FM19" s="33"/>
      <c r="FN19" s="33"/>
      <c r="FO19" s="27"/>
      <c r="FP19" s="33"/>
      <c r="FQ19" s="33"/>
      <c r="FR19" s="33"/>
      <c r="FS19" s="27"/>
      <c r="FT19" s="33"/>
      <c r="FU19" s="33"/>
      <c r="FV19" s="33"/>
      <c r="FW19" s="27">
        <f>FU19*FV19</f>
        <v>0</v>
      </c>
      <c r="FX19" s="33"/>
      <c r="FY19" s="33"/>
      <c r="FZ19" s="33"/>
      <c r="GA19" s="27">
        <f t="shared" si="22"/>
        <v>0</v>
      </c>
      <c r="GB19" s="33">
        <v>0</v>
      </c>
      <c r="GC19" s="33">
        <f t="shared" si="51"/>
        <v>1</v>
      </c>
      <c r="GD19" s="33"/>
      <c r="GE19" s="27"/>
      <c r="GF19" s="33"/>
      <c r="GG19" s="33"/>
      <c r="GH19" s="33"/>
      <c r="GI19" s="27"/>
      <c r="GJ19" s="33"/>
      <c r="GK19" s="33"/>
      <c r="GL19" s="33"/>
      <c r="GM19" s="27">
        <f t="shared" si="54"/>
        <v>0</v>
      </c>
    </row>
    <row r="20" spans="1:195" s="44" customFormat="1" ht="18">
      <c r="A20" s="41"/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52"/>
      <c r="AA20" s="52"/>
      <c r="AB20" s="33"/>
      <c r="AC20" s="33"/>
      <c r="AD20" s="33"/>
      <c r="AE20" s="35">
        <f t="shared" si="55"/>
        <v>0</v>
      </c>
      <c r="AF20" s="56"/>
      <c r="AG20" s="56"/>
      <c r="AH20" s="56"/>
      <c r="AI20" s="56"/>
      <c r="AJ20" s="54"/>
      <c r="AK20" s="54"/>
      <c r="AL20" s="54"/>
      <c r="AM20" s="54"/>
      <c r="AN20" s="54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52"/>
      <c r="DX20" s="52"/>
      <c r="DY20" s="52"/>
      <c r="DZ20" s="52"/>
      <c r="EA20" s="43"/>
      <c r="EB20" s="52"/>
      <c r="EC20" s="52"/>
      <c r="ED20" s="52"/>
      <c r="EE20" s="43"/>
      <c r="EF20" s="52"/>
      <c r="EG20" s="52"/>
      <c r="EH20" s="52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33"/>
      <c r="FC20" s="33"/>
      <c r="FD20" s="33"/>
      <c r="FE20" s="27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</row>
    <row r="21" spans="1:195" s="44" customFormat="1" ht="18" customHeight="1">
      <c r="A21" s="41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52"/>
      <c r="AA21" s="52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52"/>
      <c r="EG21" s="52"/>
      <c r="EH21" s="52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</row>
    <row r="22" spans="1:195" s="44" customFormat="1" ht="18">
      <c r="A22" s="41"/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52"/>
      <c r="AA22" s="52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52"/>
      <c r="EG22" s="52"/>
      <c r="EH22" s="52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</row>
    <row r="23" spans="1:195" s="44" customFormat="1" ht="38.25" customHeight="1">
      <c r="A23" s="41"/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52"/>
      <c r="AA23" s="52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52"/>
      <c r="EG23" s="52"/>
      <c r="EH23" s="52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</row>
    <row r="24" spans="1:195" s="44" customFormat="1" ht="18">
      <c r="A24" s="41"/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52"/>
      <c r="EG24" s="52"/>
      <c r="EH24" s="52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</row>
    <row r="25" spans="1:195" s="44" customFormat="1" ht="33" customHeight="1">
      <c r="A25" s="41"/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52"/>
      <c r="EG25" s="52"/>
      <c r="EH25" s="52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</row>
    <row r="26" spans="1:138" s="44" customFormat="1" ht="12.75">
      <c r="A26" s="41"/>
      <c r="W26" s="45"/>
      <c r="EF26" s="59"/>
      <c r="EG26" s="59"/>
      <c r="EH26" s="59"/>
    </row>
    <row r="27" spans="1:138" s="44" customFormat="1" ht="12.75">
      <c r="A27" s="41"/>
      <c r="W27" s="45"/>
      <c r="EF27" s="59"/>
      <c r="EG27" s="59"/>
      <c r="EH27" s="59"/>
    </row>
    <row r="28" spans="1:138" s="44" customFormat="1" ht="12.75">
      <c r="A28" s="41"/>
      <c r="W28" s="45"/>
      <c r="EF28" s="59"/>
      <c r="EG28" s="59"/>
      <c r="EH28" s="59"/>
    </row>
    <row r="29" spans="1:138" s="44" customFormat="1" ht="12.75">
      <c r="A29" s="41"/>
      <c r="W29" s="45"/>
      <c r="EF29" s="59"/>
      <c r="EG29" s="59"/>
      <c r="EH29" s="59"/>
    </row>
    <row r="30" spans="1:138" s="44" customFormat="1" ht="12.75">
      <c r="A30" s="41"/>
      <c r="W30" s="45"/>
      <c r="EF30" s="59"/>
      <c r="EG30" s="59"/>
      <c r="EH30" s="59"/>
    </row>
    <row r="31" spans="1:138" s="44" customFormat="1" ht="12.75">
      <c r="A31" s="41"/>
      <c r="W31" s="45"/>
      <c r="EF31" s="59"/>
      <c r="EG31" s="59"/>
      <c r="EH31" s="59"/>
    </row>
    <row r="32" spans="1:138" s="44" customFormat="1" ht="12.75">
      <c r="A32" s="41"/>
      <c r="W32" s="45"/>
      <c r="EF32" s="59"/>
      <c r="EG32" s="59"/>
      <c r="EH32" s="59"/>
    </row>
    <row r="33" spans="1:138" s="44" customFormat="1" ht="12.75">
      <c r="A33" s="41"/>
      <c r="W33" s="45"/>
      <c r="EF33" s="59"/>
      <c r="EG33" s="59"/>
      <c r="EH33" s="59"/>
    </row>
    <row r="34" spans="1:138" s="44" customFormat="1" ht="12.75">
      <c r="A34" s="41"/>
      <c r="W34" s="45"/>
      <c r="EF34" s="59"/>
      <c r="EG34" s="59"/>
      <c r="EH34" s="59"/>
    </row>
    <row r="35" spans="1:138" s="44" customFormat="1" ht="12.75">
      <c r="A35" s="41"/>
      <c r="W35" s="45"/>
      <c r="EF35" s="59"/>
      <c r="EG35" s="59"/>
      <c r="EH35" s="59"/>
    </row>
    <row r="36" spans="1:138" s="44" customFormat="1" ht="12.75">
      <c r="A36" s="41"/>
      <c r="W36" s="45"/>
      <c r="EF36" s="59"/>
      <c r="EG36" s="59"/>
      <c r="EH36" s="59"/>
    </row>
    <row r="37" spans="1:138" s="44" customFormat="1" ht="12.75">
      <c r="A37" s="41"/>
      <c r="W37" s="45"/>
      <c r="EF37" s="59"/>
      <c r="EG37" s="59"/>
      <c r="EH37" s="59"/>
    </row>
    <row r="38" spans="1:138" s="44" customFormat="1" ht="12.75">
      <c r="A38" s="41"/>
      <c r="W38" s="45"/>
      <c r="EF38" s="59"/>
      <c r="EG38" s="59"/>
      <c r="EH38" s="59"/>
    </row>
    <row r="39" spans="1:138" s="44" customFormat="1" ht="12.75">
      <c r="A39" s="41"/>
      <c r="W39" s="45"/>
      <c r="EF39" s="59"/>
      <c r="EG39" s="59"/>
      <c r="EH39" s="59"/>
    </row>
    <row r="40" spans="1:138" s="44" customFormat="1" ht="12.75">
      <c r="A40" s="41"/>
      <c r="W40" s="45"/>
      <c r="EF40" s="59"/>
      <c r="EG40" s="59"/>
      <c r="EH40" s="59"/>
    </row>
    <row r="41" spans="1:138" s="44" customFormat="1" ht="12.75">
      <c r="A41" s="41"/>
      <c r="W41" s="45"/>
      <c r="EF41" s="59"/>
      <c r="EG41" s="59"/>
      <c r="EH41" s="59"/>
    </row>
    <row r="42" spans="1:138" s="44" customFormat="1" ht="12.75">
      <c r="A42" s="41"/>
      <c r="W42" s="45"/>
      <c r="EF42" s="59"/>
      <c r="EG42" s="59"/>
      <c r="EH42" s="59"/>
    </row>
    <row r="43" spans="1:138" s="44" customFormat="1" ht="12.75">
      <c r="A43" s="41"/>
      <c r="W43" s="45"/>
      <c r="EF43" s="59"/>
      <c r="EG43" s="59"/>
      <c r="EH43" s="59"/>
    </row>
    <row r="44" spans="1:138" s="44" customFormat="1" ht="12.75">
      <c r="A44" s="41"/>
      <c r="W44" s="45"/>
      <c r="EF44" s="59"/>
      <c r="EG44" s="59"/>
      <c r="EH44" s="59"/>
    </row>
    <row r="45" spans="1:138" s="44" customFormat="1" ht="12.75">
      <c r="A45" s="41"/>
      <c r="W45" s="45"/>
      <c r="EF45" s="59"/>
      <c r="EG45" s="59"/>
      <c r="EH45" s="59"/>
    </row>
    <row r="46" spans="1:138" s="44" customFormat="1" ht="12.75">
      <c r="A46" s="41"/>
      <c r="W46" s="45"/>
      <c r="EF46" s="59"/>
      <c r="EG46" s="59"/>
      <c r="EH46" s="59"/>
    </row>
    <row r="47" spans="1:138" s="44" customFormat="1" ht="12.75">
      <c r="A47" s="41"/>
      <c r="W47" s="45"/>
      <c r="EF47" s="59"/>
      <c r="EG47" s="59"/>
      <c r="EH47" s="59"/>
    </row>
    <row r="48" spans="1:138" s="44" customFormat="1" ht="12.75">
      <c r="A48" s="41"/>
      <c r="W48" s="45"/>
      <c r="EF48" s="59"/>
      <c r="EG48" s="59"/>
      <c r="EH48" s="59"/>
    </row>
    <row r="49" spans="1:138" s="44" customFormat="1" ht="12.75">
      <c r="A49" s="41"/>
      <c r="W49" s="45"/>
      <c r="EF49" s="59"/>
      <c r="EG49" s="59"/>
      <c r="EH49" s="59"/>
    </row>
    <row r="50" spans="1:138" s="44" customFormat="1" ht="12.75">
      <c r="A50" s="41"/>
      <c r="W50" s="45"/>
      <c r="EF50" s="59"/>
      <c r="EG50" s="59"/>
      <c r="EH50" s="59"/>
    </row>
    <row r="51" spans="1:23" s="44" customFormat="1" ht="12.75">
      <c r="A51" s="41"/>
      <c r="W51" s="45"/>
    </row>
    <row r="52" spans="1:23" s="44" customFormat="1" ht="12.75">
      <c r="A52" s="41"/>
      <c r="W52" s="45"/>
    </row>
    <row r="53" spans="1:23" s="44" customFormat="1" ht="12.75">
      <c r="A53" s="41"/>
      <c r="W53" s="45"/>
    </row>
    <row r="54" spans="1:23" s="44" customFormat="1" ht="12.75">
      <c r="A54" s="41"/>
      <c r="W54" s="45"/>
    </row>
    <row r="55" spans="1:23" s="44" customFormat="1" ht="12.75">
      <c r="A55" s="41"/>
      <c r="W55" s="45"/>
    </row>
    <row r="56" spans="1:23" s="44" customFormat="1" ht="12.75">
      <c r="A56" s="41"/>
      <c r="W56" s="45"/>
    </row>
    <row r="57" spans="1:23" s="44" customFormat="1" ht="12.75">
      <c r="A57" s="41"/>
      <c r="W57" s="45"/>
    </row>
    <row r="58" spans="1:23" s="44" customFormat="1" ht="12.75">
      <c r="A58" s="41"/>
      <c r="W58" s="45"/>
    </row>
    <row r="59" spans="1:23" s="44" customFormat="1" ht="12.75">
      <c r="A59" s="41"/>
      <c r="W59" s="45"/>
    </row>
    <row r="60" spans="1:23" s="44" customFormat="1" ht="12.75">
      <c r="A60" s="41"/>
      <c r="W60" s="45"/>
    </row>
    <row r="61" spans="1:23" s="44" customFormat="1" ht="12.75">
      <c r="A61" s="41"/>
      <c r="W61" s="45"/>
    </row>
    <row r="62" spans="1:23" s="44" customFormat="1" ht="12.75">
      <c r="A62" s="41"/>
      <c r="W62" s="45"/>
    </row>
    <row r="63" spans="1:23" s="44" customFormat="1" ht="12.75">
      <c r="A63" s="41"/>
      <c r="W63" s="45"/>
    </row>
    <row r="64" spans="1:23" s="44" customFormat="1" ht="12.75">
      <c r="A64" s="41"/>
      <c r="W64" s="45"/>
    </row>
    <row r="65" spans="1:23" s="44" customFormat="1" ht="12.75">
      <c r="A65" s="41"/>
      <c r="W65" s="45"/>
    </row>
    <row r="66" spans="1:23" s="44" customFormat="1" ht="12.75">
      <c r="A66" s="41"/>
      <c r="W66" s="45"/>
    </row>
    <row r="67" spans="1:23" s="44" customFormat="1" ht="12.75">
      <c r="A67" s="41"/>
      <c r="W67" s="45"/>
    </row>
    <row r="68" spans="1:23" s="44" customFormat="1" ht="12.75">
      <c r="A68" s="41"/>
      <c r="W68" s="45"/>
    </row>
    <row r="69" spans="1:23" s="44" customFormat="1" ht="12.75">
      <c r="A69" s="41"/>
      <c r="W69" s="45"/>
    </row>
    <row r="70" spans="1:23" s="44" customFormat="1" ht="12.75">
      <c r="A70" s="41"/>
      <c r="W70" s="45"/>
    </row>
    <row r="71" spans="1:23" s="44" customFormat="1" ht="12.75">
      <c r="A71" s="41"/>
      <c r="W71" s="45"/>
    </row>
    <row r="72" spans="1:23" s="44" customFormat="1" ht="12.75">
      <c r="A72" s="41"/>
      <c r="W72" s="45"/>
    </row>
    <row r="73" spans="1:23" s="44" customFormat="1" ht="12.75">
      <c r="A73" s="41"/>
      <c r="W73" s="45"/>
    </row>
    <row r="74" spans="1:23" s="44" customFormat="1" ht="12.75">
      <c r="A74" s="41"/>
      <c r="W74" s="45"/>
    </row>
    <row r="75" spans="1:23" s="44" customFormat="1" ht="12.75">
      <c r="A75" s="41"/>
      <c r="W75" s="45"/>
    </row>
    <row r="76" spans="1:23" s="44" customFormat="1" ht="12.75">
      <c r="A76" s="41"/>
      <c r="W76" s="45"/>
    </row>
    <row r="77" spans="1:23" s="44" customFormat="1" ht="12.75">
      <c r="A77" s="41"/>
      <c r="W77" s="45"/>
    </row>
    <row r="78" spans="1:23" s="44" customFormat="1" ht="12.75">
      <c r="A78" s="41"/>
      <c r="W78" s="45"/>
    </row>
  </sheetData>
  <sheetProtection/>
  <mergeCells count="269">
    <mergeCell ref="EW6:EW7"/>
    <mergeCell ref="EX6:EX7"/>
    <mergeCell ref="EY6:EY7"/>
    <mergeCell ref="EZ6:EZ7"/>
    <mergeCell ref="ET6:ET7"/>
    <mergeCell ref="EU6:EU7"/>
    <mergeCell ref="EV6:EV7"/>
    <mergeCell ref="ES6:ES7"/>
    <mergeCell ref="EO6:EO7"/>
    <mergeCell ref="EP6:EP7"/>
    <mergeCell ref="EQ6:EQ7"/>
    <mergeCell ref="ER6:ER7"/>
    <mergeCell ref="EK6:EK7"/>
    <mergeCell ref="EL6:EL7"/>
    <mergeCell ref="EM6:EM7"/>
    <mergeCell ref="EN6:EN7"/>
    <mergeCell ref="EG6:EG7"/>
    <mergeCell ref="EH6:EH7"/>
    <mergeCell ref="EI6:EI7"/>
    <mergeCell ref="EJ6:EJ7"/>
    <mergeCell ref="EC6:EC7"/>
    <mergeCell ref="ED6:ED7"/>
    <mergeCell ref="EE6:EE7"/>
    <mergeCell ref="EF6:EF7"/>
    <mergeCell ref="AF6:AF7"/>
    <mergeCell ref="C2:V2"/>
    <mergeCell ref="F4:K4"/>
    <mergeCell ref="P4:S4"/>
    <mergeCell ref="T4:Y4"/>
    <mergeCell ref="L4:O4"/>
    <mergeCell ref="G6:G7"/>
    <mergeCell ref="H6:H7"/>
    <mergeCell ref="I6:I7"/>
    <mergeCell ref="J6:J7"/>
    <mergeCell ref="BT5:BX5"/>
    <mergeCell ref="AP4:AT4"/>
    <mergeCell ref="A5:A7"/>
    <mergeCell ref="B5:D5"/>
    <mergeCell ref="E5:E7"/>
    <mergeCell ref="F5:K5"/>
    <mergeCell ref="P5:S5"/>
    <mergeCell ref="T5:Y5"/>
    <mergeCell ref="AR6:AR7"/>
    <mergeCell ref="AF5:AJ5"/>
    <mergeCell ref="BH5:BM5"/>
    <mergeCell ref="AY4:BC4"/>
    <mergeCell ref="BD4:BG4"/>
    <mergeCell ref="BH4:BM4"/>
    <mergeCell ref="AY5:BC5"/>
    <mergeCell ref="BD5:BG5"/>
    <mergeCell ref="AT6:AT7"/>
    <mergeCell ref="AY6:AY7"/>
    <mergeCell ref="FL4:FO4"/>
    <mergeCell ref="DR5:DU5"/>
    <mergeCell ref="BN5:BS5"/>
    <mergeCell ref="BY5:CB5"/>
    <mergeCell ref="CC5:CJ5"/>
    <mergeCell ref="CK5:CP5"/>
    <mergeCell ref="BN4:BS4"/>
    <mergeCell ref="BY4:CB4"/>
    <mergeCell ref="GJ4:GM4"/>
    <mergeCell ref="DL4:DQ4"/>
    <mergeCell ref="DR4:DU4"/>
    <mergeCell ref="CC4:CJ4"/>
    <mergeCell ref="CK4:CP4"/>
    <mergeCell ref="CR4:CX4"/>
    <mergeCell ref="CY4:DC4"/>
    <mergeCell ref="DD4:DG4"/>
    <mergeCell ref="DH4:DK4"/>
    <mergeCell ref="FF4:FK4"/>
    <mergeCell ref="B6:B7"/>
    <mergeCell ref="C6:C7"/>
    <mergeCell ref="D6:D7"/>
    <mergeCell ref="F6:F7"/>
    <mergeCell ref="GJ5:GM5"/>
    <mergeCell ref="FF6:FF7"/>
    <mergeCell ref="FA5:FA7"/>
    <mergeCell ref="GJ6:GJ7"/>
    <mergeCell ref="GK6:GK7"/>
    <mergeCell ref="GL6:GL7"/>
    <mergeCell ref="GM6:GM7"/>
    <mergeCell ref="FB5:FE5"/>
    <mergeCell ref="FB6:FB7"/>
    <mergeCell ref="FC6:FC7"/>
    <mergeCell ref="DL5:DQ5"/>
    <mergeCell ref="FF5:FK5"/>
    <mergeCell ref="FL5:FO5"/>
    <mergeCell ref="EB5:EE5"/>
    <mergeCell ref="EF5:EI5"/>
    <mergeCell ref="EJ5:EM5"/>
    <mergeCell ref="EN5:EQ5"/>
    <mergeCell ref="ER5:EV5"/>
    <mergeCell ref="EW5:EZ5"/>
    <mergeCell ref="DW5:EA5"/>
    <mergeCell ref="W6:W7"/>
    <mergeCell ref="X6:X7"/>
    <mergeCell ref="CY5:DC5"/>
    <mergeCell ref="DD5:DG5"/>
    <mergeCell ref="CQ5:CQ7"/>
    <mergeCell ref="CR5:CX5"/>
    <mergeCell ref="BO6:BO7"/>
    <mergeCell ref="BP6:BP7"/>
    <mergeCell ref="BQ6:BQ7"/>
    <mergeCell ref="BR6:BR7"/>
    <mergeCell ref="S6:S7"/>
    <mergeCell ref="T6:T7"/>
    <mergeCell ref="U6:U7"/>
    <mergeCell ref="V6:V7"/>
    <mergeCell ref="K6:K7"/>
    <mergeCell ref="P6:P7"/>
    <mergeCell ref="Q6:Q7"/>
    <mergeCell ref="R6:R7"/>
    <mergeCell ref="BD6:BD7"/>
    <mergeCell ref="AS6:AS7"/>
    <mergeCell ref="BB6:BB7"/>
    <mergeCell ref="Y6:Y7"/>
    <mergeCell ref="AW6:AW7"/>
    <mergeCell ref="AX6:AX7"/>
    <mergeCell ref="BA6:BA7"/>
    <mergeCell ref="BC6:BC7"/>
    <mergeCell ref="AH6:AH7"/>
    <mergeCell ref="AI6:AI7"/>
    <mergeCell ref="BE6:BE7"/>
    <mergeCell ref="BF6:BF7"/>
    <mergeCell ref="AP6:AP7"/>
    <mergeCell ref="AO5:AO7"/>
    <mergeCell ref="AP5:AT5"/>
    <mergeCell ref="AZ6:AZ7"/>
    <mergeCell ref="AQ6:AQ7"/>
    <mergeCell ref="AU5:AX5"/>
    <mergeCell ref="AU6:AU7"/>
    <mergeCell ref="AV6:AV7"/>
    <mergeCell ref="BN6:BN7"/>
    <mergeCell ref="BS6:BS7"/>
    <mergeCell ref="BK6:BK7"/>
    <mergeCell ref="BG6:BG7"/>
    <mergeCell ref="BH6:BH7"/>
    <mergeCell ref="BI6:BI7"/>
    <mergeCell ref="BJ6:BJ7"/>
    <mergeCell ref="BL6:BL7"/>
    <mergeCell ref="BM6:BM7"/>
    <mergeCell ref="CR6:CR7"/>
    <mergeCell ref="CJ6:CJ7"/>
    <mergeCell ref="CK6:CK7"/>
    <mergeCell ref="BY6:BY7"/>
    <mergeCell ref="BZ6:BZ7"/>
    <mergeCell ref="CA6:CA7"/>
    <mergeCell ref="CD6:CD7"/>
    <mergeCell ref="CE6:CE7"/>
    <mergeCell ref="CF6:CF7"/>
    <mergeCell ref="CG6:CG7"/>
    <mergeCell ref="DI6:DI7"/>
    <mergeCell ref="DJ6:DJ7"/>
    <mergeCell ref="DK6:DK7"/>
    <mergeCell ref="DL6:DL7"/>
    <mergeCell ref="DM6:DM7"/>
    <mergeCell ref="DN6:DN7"/>
    <mergeCell ref="DO6:DO7"/>
    <mergeCell ref="DP6:DP7"/>
    <mergeCell ref="DH5:DK5"/>
    <mergeCell ref="FN6:FN7"/>
    <mergeCell ref="FG6:FG7"/>
    <mergeCell ref="FH6:FH7"/>
    <mergeCell ref="EB6:EB7"/>
    <mergeCell ref="FJ6:FJ7"/>
    <mergeCell ref="FK6:FK7"/>
    <mergeCell ref="FL6:FL7"/>
    <mergeCell ref="FM6:FM7"/>
    <mergeCell ref="DX6:DX7"/>
    <mergeCell ref="DA6:DA7"/>
    <mergeCell ref="DE6:DE7"/>
    <mergeCell ref="DF6:DF7"/>
    <mergeCell ref="DB6:DB7"/>
    <mergeCell ref="DC6:DC7"/>
    <mergeCell ref="DD6:DD7"/>
    <mergeCell ref="CC11:CE11"/>
    <mergeCell ref="FO6:FO7"/>
    <mergeCell ref="DS6:DS7"/>
    <mergeCell ref="DT6:DT7"/>
    <mergeCell ref="DU6:DU7"/>
    <mergeCell ref="DR6:DR7"/>
    <mergeCell ref="DG6:DG7"/>
    <mergeCell ref="DH6:DH7"/>
    <mergeCell ref="DQ6:DQ7"/>
    <mergeCell ref="FI6:FI7"/>
    <mergeCell ref="DZ6:DZ7"/>
    <mergeCell ref="B9:D9"/>
    <mergeCell ref="CC10:CE10"/>
    <mergeCell ref="CV6:CV7"/>
    <mergeCell ref="CW6:CW7"/>
    <mergeCell ref="CX6:CX7"/>
    <mergeCell ref="CY6:CY7"/>
    <mergeCell ref="CZ6:CZ7"/>
    <mergeCell ref="CU6:CU7"/>
    <mergeCell ref="AG6:AG7"/>
    <mergeCell ref="CC19:CE19"/>
    <mergeCell ref="CC12:CE12"/>
    <mergeCell ref="CC13:CE13"/>
    <mergeCell ref="CC14:CE14"/>
    <mergeCell ref="CC15:CE15"/>
    <mergeCell ref="CC16:CE16"/>
    <mergeCell ref="CC17:CE17"/>
    <mergeCell ref="CC18:CE18"/>
    <mergeCell ref="L5:O5"/>
    <mergeCell ref="L6:L7"/>
    <mergeCell ref="M6:M7"/>
    <mergeCell ref="N6:N7"/>
    <mergeCell ref="O6:O7"/>
    <mergeCell ref="AB4:AE4"/>
    <mergeCell ref="AB5:AE5"/>
    <mergeCell ref="AB6:AB7"/>
    <mergeCell ref="AC6:AC7"/>
    <mergeCell ref="AD6:AD7"/>
    <mergeCell ref="AE6:AE7"/>
    <mergeCell ref="AJ6:AJ7"/>
    <mergeCell ref="AK4:AN4"/>
    <mergeCell ref="AK5:AN5"/>
    <mergeCell ref="AK6:AK7"/>
    <mergeCell ref="AL6:AL7"/>
    <mergeCell ref="AM6:AM7"/>
    <mergeCell ref="AN6:AN7"/>
    <mergeCell ref="EA6:EA7"/>
    <mergeCell ref="DW6:DW7"/>
    <mergeCell ref="DY6:DY7"/>
    <mergeCell ref="BX6:BX7"/>
    <mergeCell ref="CT6:CT7"/>
    <mergeCell ref="CL6:CL7"/>
    <mergeCell ref="CM6:CM7"/>
    <mergeCell ref="CS6:CS7"/>
    <mergeCell ref="CB6:CB7"/>
    <mergeCell ref="CC6:CC7"/>
    <mergeCell ref="DV5:DV7"/>
    <mergeCell ref="BT6:BT7"/>
    <mergeCell ref="BU6:BU7"/>
    <mergeCell ref="BV6:BV7"/>
    <mergeCell ref="BW6:BW7"/>
    <mergeCell ref="CH6:CH7"/>
    <mergeCell ref="CI6:CI7"/>
    <mergeCell ref="CN6:CN7"/>
    <mergeCell ref="CO6:CO7"/>
    <mergeCell ref="CP6:CP7"/>
    <mergeCell ref="FD6:FD7"/>
    <mergeCell ref="FE6:FE7"/>
    <mergeCell ref="FP6:FP7"/>
    <mergeCell ref="FQ6:FQ7"/>
    <mergeCell ref="FR6:FR7"/>
    <mergeCell ref="FS6:FS7"/>
    <mergeCell ref="FP5:FS5"/>
    <mergeCell ref="FX4:GA4"/>
    <mergeCell ref="FX5:GA5"/>
    <mergeCell ref="FX6:FX7"/>
    <mergeCell ref="FY6:FY7"/>
    <mergeCell ref="FZ6:FZ7"/>
    <mergeCell ref="GA6:GA7"/>
    <mergeCell ref="FT6:FT7"/>
    <mergeCell ref="FU6:FU7"/>
    <mergeCell ref="FV6:FV7"/>
    <mergeCell ref="FW6:FW7"/>
    <mergeCell ref="FT5:FW5"/>
    <mergeCell ref="GB5:GE5"/>
    <mergeCell ref="GB6:GB7"/>
    <mergeCell ref="GC6:GC7"/>
    <mergeCell ref="GD6:GD7"/>
    <mergeCell ref="GE6:GE7"/>
    <mergeCell ref="GF5:GI5"/>
    <mergeCell ref="GF6:GF7"/>
    <mergeCell ref="GG6:GG7"/>
    <mergeCell ref="GH6:GH7"/>
    <mergeCell ref="GI6:GI7"/>
  </mergeCells>
  <printOptions/>
  <pageMargins left="0.75" right="0.75" top="1" bottom="1" header="0.5" footer="0.5"/>
  <pageSetup fitToWidth="7" fitToHeight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User</cp:lastModifiedBy>
  <cp:lastPrinted>2011-08-09T11:47:10Z</cp:lastPrinted>
  <dcterms:created xsi:type="dcterms:W3CDTF">2011-06-09T07:40:59Z</dcterms:created>
  <dcterms:modified xsi:type="dcterms:W3CDTF">2013-02-01T05:51:17Z</dcterms:modified>
  <cp:category/>
  <cp:version/>
  <cp:contentType/>
  <cp:contentStatus/>
</cp:coreProperties>
</file>