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'Лист1'!$A$1:$DF$42</definedName>
    <definedName name="_xlnm.Print_Area" localSheetId="0">'стр.1'!$A$1:$DF$152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<sst xmlns="http://schemas.openxmlformats.org/spreadsheetml/2006/main" count="779" uniqueCount="396">
  <si>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</si>
  <si>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</si>
  <si>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</si>
  <si>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</si>
  <si>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</si>
  <si>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</si>
  <si>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</si>
  <si>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</si>
  <si>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</si>
  <si>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</si>
  <si>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</si>
  <si>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</si>
  <si>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</si>
  <si>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</si>
  <si>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</si>
  <si>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</si>
  <si>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</si>
  <si>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</si>
  <si>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</si>
  <si>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</si>
  <si>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</si>
  <si>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</si>
  <si>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</si>
  <si>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</si>
  <si>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</si>
  <si>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</si>
  <si>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</si>
  <si>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</si>
  <si>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</si>
  <si>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</si>
  <si>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</si>
  <si>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</si>
  <si>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</si>
  <si>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</si>
  <si>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</si>
  <si>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</si>
  <si>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</si>
  <si>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</si>
  <si>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</si>
  <si>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</si>
  <si>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</si>
  <si>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</si>
  <si>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951 1 08 04000 01 0000 110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</si>
  <si>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</si>
  <si>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</si>
  <si>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</si>
  <si>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</si>
  <si>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</si>
  <si>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951 1 16 90050 10 0000 140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</si>
  <si>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</si>
  <si>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</si>
  <si>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</si>
  <si>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</si>
  <si>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</si>
  <si>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</si>
  <si>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</si>
  <si>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</si>
  <si>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</si>
  <si>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</si>
  <si>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</si>
  <si>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</si>
  <si>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</si>
  <si>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</si>
  <si>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</si>
  <si>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</si>
  <si>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</si>
  <si>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</si>
  <si>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</si>
  <si>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</si>
  <si>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</si>
  <si>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</si>
  <si>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</si>
  <si>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</si>
  <si>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182 1 05 03010 01 4000 110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</si>
  <si>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</si>
  <si>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</si>
  <si>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</si>
  <si>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</si>
  <si>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</si>
  <si>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</si>
  <si>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</si>
  <si>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</si>
  <si>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</si>
  <si>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</si>
  <si>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</si>
  <si>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</si>
  <si>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</si>
  <si>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</si>
  <si>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</si>
  <si>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</si>
  <si>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</si>
  <si>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</si>
  <si>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</si>
  <si>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</si>
  <si>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</si>
  <si>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</si>
  <si>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</si>
  <si>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</si>
  <si>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</si>
  <si>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</si>
  <si>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</si>
  <si>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</si>
  <si>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</si>
  <si>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</si>
  <si>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</si>
  <si>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</si>
  <si>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</si>
  <si>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</si>
  <si>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</si>
  <si>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</si>
  <si>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</si>
  <si>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</si>
  <si>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</si>
  <si>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</si>
  <si>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</si>
  <si>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</si>
  <si>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</si>
  <si>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</si>
  <si>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</si>
  <si>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</si>
  <si>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</si>
  <si>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</si>
  <si>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</si>
  <si>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</si>
  <si>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</si>
  <si>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</si>
  <si>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</si>
  <si>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</si>
  <si>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</si>
  <si>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</si>
  <si>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</si>
  <si>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</si>
  <si>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</si>
  <si>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</si>
  <si>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</si>
  <si>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</si>
  <si>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</si>
  <si>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</si>
  <si>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</si>
  <si>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</si>
  <si>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</si>
  <si>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</si>
  <si>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</si>
  <si>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</si>
  <si>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</si>
  <si>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</si>
  <si>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</si>
  <si>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</si>
  <si>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</si>
  <si>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</si>
  <si>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</si>
  <si>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</si>
  <si>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</si>
  <si>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</si>
  <si>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</si>
  <si>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</si>
  <si>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</si>
  <si>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</si>
  <si>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</si>
  <si>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</si>
  <si>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</si>
  <si>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</si>
  <si>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</si>
  <si>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</si>
  <si>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</si>
  <si>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</si>
  <si>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</si>
  <si>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</si>
  <si>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</si>
  <si>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</si>
  <si>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</si>
  <si>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</si>
  <si>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</si>
  <si>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</si>
  <si>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</si>
  <si>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</si>
  <si>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</si>
  <si>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</si>
  <si>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</si>
  <si>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</si>
  <si>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</si>
  <si>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</si>
  <si>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</si>
  <si>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</si>
  <si>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</si>
  <si>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</si>
  <si>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</si>
  <si>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</si>
  <si>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</si>
  <si>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</si>
  <si>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</si>
  <si>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</si>
  <si>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</si>
  <si>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</si>
  <si>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</si>
  <si>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</si>
  <si>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</si>
  <si>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</si>
  <si>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</si>
  <si>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</si>
  <si>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</si>
  <si>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</si>
  <si>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</si>
  <si>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</si>
  <si>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</si>
  <si>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</si>
  <si>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</si>
  <si>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</si>
  <si>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</si>
  <si>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</si>
  <si>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</si>
  <si>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</si>
  <si>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</si>
  <si>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</si>
  <si>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</si>
  <si>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</si>
  <si>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</si>
  <si>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</si>
  <si>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</si>
  <si>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</si>
  <si>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</si>
  <si>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</si>
  <si>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</si>
  <si>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</si>
  <si>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</si>
  <si>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</si>
  <si>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</si>
  <si>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</si>
  <si>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</si>
  <si>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</si>
  <si>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</si>
  <si>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</si>
  <si>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</si>
  <si>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</si>
  <si>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</si>
  <si>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</si>
  <si>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</si>
  <si>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</si>
  <si>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</si>
  <si>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</si>
  <si>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</si>
  <si>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</si>
  <si>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</si>
  <si>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</si>
  <si>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</si>
  <si>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</si>
  <si>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</si>
  <si>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</si>
  <si>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</si>
  <si>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</si>
  <si>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</si>
  <si>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</si>
  <si>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</si>
  <si>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</si>
  <si>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</si>
  <si>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</si>
  <si>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</si>
  <si>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</si>
  <si>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</si>
  <si>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</si>
  <si>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</si>
  <si>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</si>
  <si>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</si>
  <si>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</si>
  <si>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</si>
  <si>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</si>
  <si>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</si>
  <si>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</si>
  <si>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</si>
  <si>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</si>
  <si>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</si>
  <si>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</si>
  <si>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</si>
  <si>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</si>
  <si>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</si>
  <si>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</si>
  <si>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</si>
  <si>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</si>
  <si>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</si>
  <si>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</si>
  <si>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</si>
  <si>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</si>
  <si>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</si>
  <si>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</si>
  <si>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</si>
  <si>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</si>
  <si>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</si>
  <si>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</si>
  <si>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</si>
  <si>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</si>
  <si>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</si>
  <si>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17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</si>
  <si>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</si>
  <si>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</si>
  <si>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</si>
  <si>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</si>
  <si>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</si>
  <si>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</si>
  <si>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</si>
  <si>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</si>
  <si>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</si>
  <si>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</si>
  <si>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</si>
  <si>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</si>
  <si>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</si>
  <si>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</si>
  <si>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</si>
  <si>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</si>
  <si>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</si>
  <si>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</si>
  <si>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</si>
  <si>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</si>
  <si>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</si>
  <si>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</si>
  <si>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</si>
  <si>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</si>
  <si>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</si>
  <si>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</si>
  <si>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</si>
  <si>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</si>
  <si>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</si>
  <si>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</si>
  <si>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</si>
  <si>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</si>
  <si>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</si>
  <si>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</si>
  <si>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</si>
  <si>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</si>
  <si>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</si>
  <si>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</si>
  <si>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</si>
  <si>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</si>
  <si>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</si>
  <si>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</si>
  <si>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</si>
  <si>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</si>
  <si>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</si>
  <si>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</si>
  <si>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</si>
  <si>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</si>
  <si>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</si>
  <si>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</si>
  <si>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</si>
  <si>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</si>
  <si>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</si>
  <si>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</si>
  <si>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</si>
  <si>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</si>
  <si>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</si>
  <si>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</si>
  <si>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</si>
  <si>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</si>
  <si>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</si>
  <si>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</si>
  <si>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</si>
  <si>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</si>
  <si>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</si>
  <si>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</si>
  <si>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</si>
  <si>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</si>
  <si>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</si>
  <si>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</si>
  <si>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</si>
  <si>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</si>
  <si>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</si>
  <si>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</si>
  <si>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</si>
  <si>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</si>
  <si>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</si>
  <si>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</si>
  <si>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</si>
  <si>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</si>
  <si>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</si>
  <si>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</si>
  <si>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</si>
  <si>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</si>
  <si>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</si>
  <si>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</si>
  <si>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</si>
  <si>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</si>
  <si>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</si>
  <si>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</si>
  <si>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</si>
  <si>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</si>
  <si>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</si>
  <si>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</si>
  <si>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</si>
  <si>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</si>
  <si>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</si>
  <si>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</si>
  <si>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</si>
  <si>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</si>
  <si>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</si>
  <si>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03</t>
  </si>
  <si>
    <t>июля</t>
  </si>
  <si>
    <t>01.07.2017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</si>
</sst>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4" fontId="17" fillId="0" borderId="12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" fontId="20" fillId="0" borderId="16" xfId="0" applyNumberFormat="1" applyFont="1" applyFill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17" xfId="0" applyNumberFormat="1" applyFont="1" applyFill="1" applyBorder="1" applyAlignment="1">
      <alignment horizontal="center" wrapText="1"/>
    </xf>
    <xf numFmtId="4" fontId="17" fillId="36" borderId="16" xfId="0" applyNumberFormat="1" applyFont="1" applyFill="1" applyBorder="1" applyAlignment="1">
      <alignment horizontal="center" wrapText="1"/>
    </xf>
    <xf numFmtId="4" fontId="20" fillId="0" borderId="17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34" borderId="12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9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8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3" borderId="19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" fontId="16" fillId="0" borderId="41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7" fillId="0" borderId="4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" fontId="17" fillId="35" borderId="21" xfId="0" applyNumberFormat="1" applyFont="1" applyFill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" fontId="18" fillId="35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4" fontId="1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1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2"/>
  <sheetViews>
    <sheetView view="pageBreakPreview" zoomScale="75" zoomScaleSheetLayoutView="75" zoomScalePageLayoutView="0" workbookViewId="0" topLeftCell="A1">
      <selection activeCell="BW143" sqref="BW143:CN143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</row>
    <row r="2" spans="20:110" ht="20.25" customHeight="1" thickBot="1">
      <c r="T2" s="157" t="s">
        <v>239</v>
      </c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O2" s="96" t="s">
        <v>215</v>
      </c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8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6" t="s">
        <v>166</v>
      </c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O3" s="138" t="s">
        <v>240</v>
      </c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40"/>
    </row>
    <row r="4" spans="30:110" ht="15" customHeight="1">
      <c r="AD4" s="106" t="s">
        <v>219</v>
      </c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35" t="s">
        <v>394</v>
      </c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58">
        <v>20</v>
      </c>
      <c r="BO4" s="158"/>
      <c r="BP4" s="158"/>
      <c r="BQ4" s="158"/>
      <c r="BR4" s="159" t="s">
        <v>291</v>
      </c>
      <c r="BS4" s="159"/>
      <c r="BT4" s="159"/>
      <c r="BU4" s="22" t="s">
        <v>220</v>
      </c>
      <c r="CD4" s="106" t="s">
        <v>216</v>
      </c>
      <c r="CE4" s="106"/>
      <c r="CF4" s="106"/>
      <c r="CG4" s="106"/>
      <c r="CH4" s="106"/>
      <c r="CI4" s="106"/>
      <c r="CJ4" s="106"/>
      <c r="CK4" s="106"/>
      <c r="CL4" s="106"/>
      <c r="CM4" s="106"/>
      <c r="CO4" s="141" t="s">
        <v>395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3"/>
    </row>
    <row r="5" spans="1:110" ht="14.25" customHeight="1">
      <c r="A5" s="136" t="s">
        <v>329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CD5" s="106" t="s">
        <v>217</v>
      </c>
      <c r="CE5" s="106"/>
      <c r="CF5" s="106"/>
      <c r="CG5" s="106"/>
      <c r="CH5" s="106"/>
      <c r="CI5" s="106"/>
      <c r="CJ5" s="106"/>
      <c r="CK5" s="106"/>
      <c r="CL5" s="106"/>
      <c r="CM5" s="106"/>
      <c r="CO5" s="141" t="s">
        <v>338</v>
      </c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3"/>
    </row>
    <row r="6" spans="1:110" ht="12.75" customHeight="1">
      <c r="A6" s="136" t="s">
        <v>330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5" t="s">
        <v>340</v>
      </c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D6" s="106" t="s">
        <v>331</v>
      </c>
      <c r="CE6" s="106"/>
      <c r="CF6" s="106"/>
      <c r="CG6" s="106"/>
      <c r="CH6" s="106"/>
      <c r="CI6" s="106"/>
      <c r="CJ6" s="106"/>
      <c r="CK6" s="106"/>
      <c r="CL6" s="106"/>
      <c r="CM6" s="106"/>
      <c r="CO6" s="141" t="s">
        <v>339</v>
      </c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3"/>
    </row>
    <row r="7" spans="1:110" ht="17.25" customHeight="1">
      <c r="A7" s="136" t="s">
        <v>332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7" t="s">
        <v>136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D7" s="106" t="s">
        <v>379</v>
      </c>
      <c r="CE7" s="106"/>
      <c r="CF7" s="106"/>
      <c r="CG7" s="106"/>
      <c r="CH7" s="106"/>
      <c r="CI7" s="106"/>
      <c r="CJ7" s="106"/>
      <c r="CK7" s="106"/>
      <c r="CL7" s="106"/>
      <c r="CM7" s="106"/>
      <c r="CO7" s="141" t="s">
        <v>1</v>
      </c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3"/>
    </row>
    <row r="8" spans="1:110" ht="15" customHeight="1">
      <c r="A8" s="136" t="s">
        <v>2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CM8" s="25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3"/>
    </row>
    <row r="9" spans="1:110" ht="15" customHeight="1" thickBot="1">
      <c r="A9" s="136" t="s">
        <v>247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O9" s="146" t="s">
        <v>218</v>
      </c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8"/>
    </row>
    <row r="10" spans="1:110" ht="23.25" customHeight="1">
      <c r="A10" s="144" t="s">
        <v>241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</row>
    <row r="11" spans="1:110" ht="48" customHeight="1">
      <c r="A11" s="124" t="s">
        <v>208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209</v>
      </c>
      <c r="AD11" s="125"/>
      <c r="AE11" s="125"/>
      <c r="AF11" s="125"/>
      <c r="AG11" s="125"/>
      <c r="AH11" s="125"/>
      <c r="AI11" s="125" t="s">
        <v>335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248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210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211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45"/>
    </row>
    <row r="12" spans="1:110" s="26" customFormat="1" ht="18" customHeight="1" thickBot="1">
      <c r="A12" s="124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6">
        <v>2</v>
      </c>
      <c r="AD12" s="126"/>
      <c r="AE12" s="126"/>
      <c r="AF12" s="126"/>
      <c r="AG12" s="126"/>
      <c r="AH12" s="126"/>
      <c r="AI12" s="126">
        <v>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>
        <v>4</v>
      </c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>
        <v>5</v>
      </c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>
        <v>6</v>
      </c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32"/>
    </row>
    <row r="13" spans="1:111" s="21" customFormat="1" ht="24" customHeight="1">
      <c r="A13" s="127" t="s">
        <v>242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213</v>
      </c>
      <c r="AD13" s="130"/>
      <c r="AE13" s="130"/>
      <c r="AF13" s="130"/>
      <c r="AG13" s="130"/>
      <c r="AH13" s="131"/>
      <c r="AI13" s="134" t="s">
        <v>214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1"/>
      <c r="BC13" s="99">
        <f>SUM(BC15+BC136)</f>
        <v>9495500</v>
      </c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1"/>
      <c r="BW13" s="99">
        <f>BW15+BW136</f>
        <v>2131668.4699999997</v>
      </c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1"/>
      <c r="CO13" s="99">
        <f>SUM(BC13-BW13)</f>
        <v>7363831.53</v>
      </c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5"/>
      <c r="DG13" s="28"/>
    </row>
    <row r="14" spans="1:110" ht="12.75" customHeight="1">
      <c r="A14" s="52" t="s">
        <v>212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3"/>
      <c r="AC14" s="54"/>
      <c r="AD14" s="55"/>
      <c r="AE14" s="55"/>
      <c r="AF14" s="55"/>
      <c r="AG14" s="55"/>
      <c r="AH14" s="56"/>
      <c r="AI14" s="59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6"/>
      <c r="BC14" s="42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61"/>
      <c r="BW14" s="42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61"/>
      <c r="CO14" s="42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4"/>
    </row>
    <row r="15" spans="1:110" s="36" customFormat="1" ht="18.75" customHeight="1">
      <c r="A15" s="120" t="s">
        <v>375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1"/>
      <c r="AC15" s="122" t="s">
        <v>213</v>
      </c>
      <c r="AD15" s="117"/>
      <c r="AE15" s="117"/>
      <c r="AF15" s="117"/>
      <c r="AG15" s="117"/>
      <c r="AH15" s="118"/>
      <c r="AI15" s="116" t="s">
        <v>321</v>
      </c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8"/>
      <c r="BC15" s="102">
        <f>BC16+BC28+BC34+BC68+BC85+BC96+BC127+BC114+BC107</f>
        <v>9322000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4"/>
      <c r="BW15" s="102">
        <f>BW16+BW68+BW85+BW34+BW96</f>
        <v>2048819.47</v>
      </c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4"/>
      <c r="CO15" s="102">
        <f>SUM(BC15-BW15)</f>
        <v>7273180.53</v>
      </c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23"/>
    </row>
    <row r="16" spans="1:111" ht="18.75" customHeight="1">
      <c r="A16" s="74" t="s">
        <v>250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113" t="s">
        <v>213</v>
      </c>
      <c r="AD16" s="114"/>
      <c r="AE16" s="114"/>
      <c r="AF16" s="114"/>
      <c r="AG16" s="114"/>
      <c r="AH16" s="115"/>
      <c r="AI16" s="119" t="s">
        <v>63</v>
      </c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5"/>
      <c r="BC16" s="84">
        <f>SUM(BC17)</f>
        <v>2386800</v>
      </c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133"/>
      <c r="BW16" s="84">
        <f>SUM(BW17)</f>
        <v>553642.43</v>
      </c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133"/>
      <c r="CO16" s="84">
        <f>SUM(BC16-BW16)</f>
        <v>1833157.5699999998</v>
      </c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6"/>
      <c r="DG16" s="28"/>
    </row>
    <row r="17" spans="1:110" s="21" customFormat="1" ht="17.25" customHeight="1">
      <c r="A17" s="70" t="s">
        <v>251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83" t="s">
        <v>213</v>
      </c>
      <c r="AD17" s="81"/>
      <c r="AE17" s="81"/>
      <c r="AF17" s="81"/>
      <c r="AG17" s="81"/>
      <c r="AH17" s="82"/>
      <c r="AI17" s="80" t="s">
        <v>64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2"/>
      <c r="BC17" s="65">
        <f>BC18</f>
        <v>2386800</v>
      </c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7"/>
      <c r="BW17" s="65">
        <f>BW18+BW24</f>
        <v>553642.43</v>
      </c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7"/>
      <c r="CO17" s="65">
        <f>SUM(BC17-BW17)</f>
        <v>1833157.5699999998</v>
      </c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149"/>
    </row>
    <row r="18" spans="1:110" s="21" customFormat="1" ht="122.25" customHeight="1">
      <c r="A18" s="70" t="s">
        <v>376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83" t="s">
        <v>213</v>
      </c>
      <c r="AD18" s="81"/>
      <c r="AE18" s="81"/>
      <c r="AF18" s="81"/>
      <c r="AG18" s="81"/>
      <c r="AH18" s="82"/>
      <c r="AI18" s="80" t="s">
        <v>65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2"/>
      <c r="BC18" s="65">
        <v>2386800</v>
      </c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7"/>
      <c r="BW18" s="65">
        <f>BW19+BW22+BW21+BW23+BW20</f>
        <v>421562.57000000007</v>
      </c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7"/>
      <c r="CO18" s="65">
        <f>BC18-BW18</f>
        <v>1965237.43</v>
      </c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149"/>
    </row>
    <row r="19" spans="1:110" ht="150.75" customHeight="1">
      <c r="A19" s="52" t="s">
        <v>378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54" t="s">
        <v>213</v>
      </c>
      <c r="AD19" s="55"/>
      <c r="AE19" s="55"/>
      <c r="AF19" s="55"/>
      <c r="AG19" s="55"/>
      <c r="AH19" s="56"/>
      <c r="AI19" s="59" t="s">
        <v>66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6"/>
      <c r="BC19" s="42" t="s">
        <v>337</v>
      </c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61"/>
      <c r="BW19" s="42">
        <v>405188.58</v>
      </c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61"/>
      <c r="CO19" s="42" t="s">
        <v>337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120.75" customHeight="1">
      <c r="A20" s="52" t="s">
        <v>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3"/>
      <c r="AC20" s="54" t="s">
        <v>213</v>
      </c>
      <c r="AD20" s="55"/>
      <c r="AE20" s="55"/>
      <c r="AF20" s="55"/>
      <c r="AG20" s="55"/>
      <c r="AH20" s="56"/>
      <c r="AI20" s="59" t="s">
        <v>384</v>
      </c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6"/>
      <c r="BC20" s="42" t="s">
        <v>337</v>
      </c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61"/>
      <c r="BW20" s="42">
        <v>1568.7</v>
      </c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61"/>
      <c r="CO20" s="42" t="s">
        <v>337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21.5" customHeight="1" hidden="1">
      <c r="A21" s="52" t="s">
        <v>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3"/>
      <c r="AC21" s="54" t="s">
        <v>213</v>
      </c>
      <c r="AD21" s="55"/>
      <c r="AE21" s="55"/>
      <c r="AF21" s="55"/>
      <c r="AG21" s="55"/>
      <c r="AH21" s="56"/>
      <c r="AI21" s="59" t="s">
        <v>380</v>
      </c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6"/>
      <c r="BC21" s="42" t="s">
        <v>337</v>
      </c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61"/>
      <c r="BW21" s="42">
        <v>0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61"/>
      <c r="CO21" s="42">
        <f aca="true" t="shared" si="0" ref="CO21:CO27">-BW21</f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147.75" customHeight="1">
      <c r="A22" s="52" t="s">
        <v>82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3"/>
      <c r="AC22" s="54" t="s">
        <v>213</v>
      </c>
      <c r="AD22" s="55"/>
      <c r="AE22" s="55"/>
      <c r="AF22" s="55"/>
      <c r="AG22" s="55"/>
      <c r="AH22" s="56"/>
      <c r="AI22" s="59" t="s">
        <v>177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6"/>
      <c r="BC22" s="42" t="s">
        <v>337</v>
      </c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61"/>
      <c r="BW22" s="42">
        <v>14839.34</v>
      </c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61"/>
      <c r="CO22" s="42" t="s">
        <v>337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140.25" customHeight="1">
      <c r="A23" s="52" t="s">
        <v>82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54" t="s">
        <v>213</v>
      </c>
      <c r="AD23" s="55"/>
      <c r="AE23" s="55"/>
      <c r="AF23" s="55"/>
      <c r="AG23" s="55"/>
      <c r="AH23" s="56"/>
      <c r="AI23" s="59" t="s">
        <v>292</v>
      </c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6"/>
      <c r="BC23" s="42" t="s">
        <v>337</v>
      </c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61"/>
      <c r="BW23" s="42">
        <v>-34.05</v>
      </c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61"/>
      <c r="CO23" s="42" t="s">
        <v>337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s="21" customFormat="1" ht="74.25" customHeight="1">
      <c r="A24" s="70" t="s">
        <v>231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1"/>
      <c r="AC24" s="83" t="s">
        <v>213</v>
      </c>
      <c r="AD24" s="81"/>
      <c r="AE24" s="81"/>
      <c r="AF24" s="81"/>
      <c r="AG24" s="81"/>
      <c r="AH24" s="82"/>
      <c r="AI24" s="80" t="s">
        <v>67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2"/>
      <c r="BC24" s="65" t="s">
        <v>337</v>
      </c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7"/>
      <c r="BW24" s="65">
        <f>BW25+BW27+BW26</f>
        <v>132079.86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7"/>
      <c r="CO24" s="65" t="s">
        <v>337</v>
      </c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149"/>
    </row>
    <row r="25" spans="1:110" s="23" customFormat="1" ht="107.25" customHeight="1">
      <c r="A25" s="52" t="s">
        <v>155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3"/>
      <c r="AC25" s="68" t="s">
        <v>213</v>
      </c>
      <c r="AD25" s="69"/>
      <c r="AE25" s="69"/>
      <c r="AF25" s="69"/>
      <c r="AG25" s="69"/>
      <c r="AH25" s="69"/>
      <c r="AI25" s="69" t="s">
        <v>68</v>
      </c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4" t="s">
        <v>337</v>
      </c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>
        <v>132079.86</v>
      </c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 t="s">
        <v>337</v>
      </c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91"/>
    </row>
    <row r="26" spans="1:110" s="23" customFormat="1" ht="81" customHeight="1" hidden="1">
      <c r="A26" s="52" t="s">
        <v>83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3"/>
      <c r="AC26" s="68" t="s">
        <v>213</v>
      </c>
      <c r="AD26" s="69"/>
      <c r="AE26" s="69"/>
      <c r="AF26" s="69"/>
      <c r="AG26" s="69"/>
      <c r="AH26" s="69"/>
      <c r="AI26" s="69" t="s">
        <v>84</v>
      </c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4" t="s">
        <v>337</v>
      </c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>
        <v>0</v>
      </c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>
        <f t="shared" si="0"/>
        <v>0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91"/>
    </row>
    <row r="27" spans="1:110" s="23" customFormat="1" ht="0" customHeight="1" hidden="1">
      <c r="A27" s="52" t="s">
        <v>377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3"/>
      <c r="AC27" s="68" t="s">
        <v>213</v>
      </c>
      <c r="AD27" s="69"/>
      <c r="AE27" s="69"/>
      <c r="AF27" s="69"/>
      <c r="AG27" s="69"/>
      <c r="AH27" s="69"/>
      <c r="AI27" s="69" t="s">
        <v>127</v>
      </c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4" t="s">
        <v>337</v>
      </c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>
        <v>0</v>
      </c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>
        <f t="shared" si="0"/>
        <v>0</v>
      </c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91"/>
    </row>
    <row r="28" spans="1:111" s="34" customFormat="1" ht="48" customHeight="1" hidden="1">
      <c r="A28" s="74" t="s">
        <v>139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/>
      <c r="AC28" s="79" t="s">
        <v>213</v>
      </c>
      <c r="AD28" s="77"/>
      <c r="AE28" s="77"/>
      <c r="AF28" s="77"/>
      <c r="AG28" s="77"/>
      <c r="AH28" s="77"/>
      <c r="AI28" s="77" t="s">
        <v>13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62">
        <f>BC29</f>
        <v>0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>
        <f>BW29+BW49</f>
        <v>0</v>
      </c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84">
        <f aca="true" t="shared" si="1" ref="CO28:CO37">BC28-BW28</f>
        <v>0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  <c r="DG28" s="33"/>
    </row>
    <row r="29" spans="1:110" s="21" customFormat="1" ht="48" customHeight="1" hidden="1">
      <c r="A29" s="70" t="s">
        <v>138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1"/>
      <c r="AC29" s="76" t="s">
        <v>213</v>
      </c>
      <c r="AD29" s="63"/>
      <c r="AE29" s="63"/>
      <c r="AF29" s="63"/>
      <c r="AG29" s="63"/>
      <c r="AH29" s="63"/>
      <c r="AI29" s="63" t="s">
        <v>14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0">
        <f>BC30+BC31+BC32</f>
        <v>0</v>
      </c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>
        <f>BW30+BW31+BW32+BW33</f>
        <v>0</v>
      </c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>
        <f t="shared" si="1"/>
        <v>0</v>
      </c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87"/>
    </row>
    <row r="30" spans="1:110" ht="97.5" customHeight="1" hidden="1">
      <c r="A30" s="52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3"/>
      <c r="AC30" s="48" t="s">
        <v>213</v>
      </c>
      <c r="AD30" s="49"/>
      <c r="AE30" s="49"/>
      <c r="AF30" s="49"/>
      <c r="AG30" s="49"/>
      <c r="AH30" s="49"/>
      <c r="AI30" s="49" t="s">
        <v>15</v>
      </c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50">
        <v>0</v>
      </c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90">
        <v>0</v>
      </c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50">
        <f t="shared" si="1"/>
        <v>0</v>
      </c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1"/>
    </row>
    <row r="31" spans="1:110" ht="128.25" customHeight="1" hidden="1">
      <c r="A31" s="52" t="s">
        <v>141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3"/>
      <c r="AC31" s="48" t="s">
        <v>213</v>
      </c>
      <c r="AD31" s="49"/>
      <c r="AE31" s="49"/>
      <c r="AF31" s="49"/>
      <c r="AG31" s="49"/>
      <c r="AH31" s="49"/>
      <c r="AI31" s="49" t="s">
        <v>16</v>
      </c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50">
        <v>0</v>
      </c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>
        <v>0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>
        <f t="shared" si="1"/>
        <v>0</v>
      </c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1"/>
    </row>
    <row r="32" spans="1:110" ht="109.5" customHeight="1" hidden="1">
      <c r="A32" s="52" t="s">
        <v>142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3"/>
      <c r="AC32" s="48" t="s">
        <v>213</v>
      </c>
      <c r="AD32" s="49"/>
      <c r="AE32" s="49"/>
      <c r="AF32" s="49"/>
      <c r="AG32" s="49"/>
      <c r="AH32" s="49"/>
      <c r="AI32" s="49" t="s">
        <v>17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50">
        <v>0</v>
      </c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>
        <v>0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>
        <f t="shared" si="1"/>
        <v>0</v>
      </c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1"/>
    </row>
    <row r="33" spans="1:110" ht="105" customHeight="1" hidden="1">
      <c r="A33" s="52" t="s">
        <v>143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3"/>
      <c r="AC33" s="48" t="s">
        <v>213</v>
      </c>
      <c r="AD33" s="49"/>
      <c r="AE33" s="49"/>
      <c r="AF33" s="49"/>
      <c r="AG33" s="49"/>
      <c r="AH33" s="49"/>
      <c r="AI33" s="49" t="s">
        <v>18</v>
      </c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50" t="s">
        <v>337</v>
      </c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>
        <v>0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>
        <f>-BW33</f>
        <v>0</v>
      </c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1"/>
    </row>
    <row r="34" spans="1:111" s="34" customFormat="1" ht="24" customHeight="1">
      <c r="A34" s="74" t="s">
        <v>252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9" t="s">
        <v>213</v>
      </c>
      <c r="AD34" s="77"/>
      <c r="AE34" s="77"/>
      <c r="AF34" s="77"/>
      <c r="AG34" s="77"/>
      <c r="AH34" s="77"/>
      <c r="AI34" s="77" t="s">
        <v>19</v>
      </c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62">
        <f>SUM(BC35+BC55)</f>
        <v>2400000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>
        <f>BW55</f>
        <v>945273.5499999999</v>
      </c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84">
        <f>BC34-BW34</f>
        <v>1454726.4500000002</v>
      </c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6"/>
      <c r="DG34" s="33"/>
    </row>
    <row r="35" spans="1:110" s="21" customFormat="1" ht="36" customHeight="1" hidden="1">
      <c r="A35" s="70" t="s">
        <v>7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6" t="s">
        <v>213</v>
      </c>
      <c r="AD35" s="63"/>
      <c r="AE35" s="63"/>
      <c r="AF35" s="63"/>
      <c r="AG35" s="63"/>
      <c r="AH35" s="63"/>
      <c r="AI35" s="63" t="s">
        <v>22</v>
      </c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>
        <f>BW36+BW45+BW52</f>
        <v>0</v>
      </c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>
        <f t="shared" si="1"/>
        <v>0</v>
      </c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87"/>
    </row>
    <row r="36" spans="1:110" s="21" customFormat="1" ht="50.25" customHeight="1" hidden="1">
      <c r="A36" s="70" t="s">
        <v>169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6" t="s">
        <v>213</v>
      </c>
      <c r="AD36" s="63"/>
      <c r="AE36" s="63"/>
      <c r="AF36" s="63"/>
      <c r="AG36" s="63"/>
      <c r="AH36" s="63"/>
      <c r="AI36" s="63" t="s">
        <v>23</v>
      </c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0" t="str">
        <f>BC37</f>
        <v>-</v>
      </c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>
        <f>BW37+BW40</f>
        <v>0</v>
      </c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 t="e">
        <f t="shared" si="1"/>
        <v>#VALUE!</v>
      </c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87"/>
    </row>
    <row r="37" spans="1:110" s="21" customFormat="1" ht="50.25" customHeight="1" hidden="1">
      <c r="A37" s="107" t="s">
        <v>181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8"/>
      <c r="AC37" s="76" t="s">
        <v>213</v>
      </c>
      <c r="AD37" s="63"/>
      <c r="AE37" s="63"/>
      <c r="AF37" s="63"/>
      <c r="AG37" s="63"/>
      <c r="AH37" s="63"/>
      <c r="AI37" s="63" t="s">
        <v>24</v>
      </c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0" t="s">
        <v>337</v>
      </c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>
        <f>BW38+BW39</f>
        <v>0</v>
      </c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 t="e">
        <f t="shared" si="1"/>
        <v>#VALUE!</v>
      </c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87"/>
    </row>
    <row r="38" spans="1:110" ht="93" customHeight="1" hidden="1">
      <c r="A38" s="111" t="s">
        <v>150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  <c r="AC38" s="48" t="s">
        <v>213</v>
      </c>
      <c r="AD38" s="49"/>
      <c r="AE38" s="49"/>
      <c r="AF38" s="49"/>
      <c r="AG38" s="49"/>
      <c r="AH38" s="49"/>
      <c r="AI38" s="49" t="s">
        <v>25</v>
      </c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 t="s">
        <v>337</v>
      </c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>
        <v>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>
        <f>-BW38</f>
        <v>0</v>
      </c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1"/>
    </row>
    <row r="39" spans="1:110" ht="50.25" customHeight="1" hidden="1">
      <c r="A39" s="111" t="s">
        <v>181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2"/>
      <c r="AC39" s="48" t="s">
        <v>213</v>
      </c>
      <c r="AD39" s="49"/>
      <c r="AE39" s="49"/>
      <c r="AF39" s="49"/>
      <c r="AG39" s="49"/>
      <c r="AH39" s="49"/>
      <c r="AI39" s="49" t="s">
        <v>26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0" t="s">
        <v>337</v>
      </c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>
        <v>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>
        <f>-BW39</f>
        <v>0</v>
      </c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1"/>
    </row>
    <row r="40" spans="1:110" s="27" customFormat="1" ht="69.75" customHeight="1" hidden="1">
      <c r="A40" s="109" t="s">
        <v>179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165" t="s">
        <v>213</v>
      </c>
      <c r="AD40" s="78"/>
      <c r="AE40" s="78"/>
      <c r="AF40" s="78"/>
      <c r="AG40" s="78"/>
      <c r="AH40" s="78"/>
      <c r="AI40" s="78" t="s">
        <v>182</v>
      </c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88" t="s">
        <v>337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f>BW43</f>
        <v>0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>
        <f>-BW40</f>
        <v>0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9"/>
    </row>
    <row r="41" spans="1:110" s="23" customFormat="1" ht="69.75" customHeight="1" hidden="1">
      <c r="A41" s="57" t="s">
        <v>179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68" t="s">
        <v>213</v>
      </c>
      <c r="AD41" s="69"/>
      <c r="AE41" s="69"/>
      <c r="AF41" s="69"/>
      <c r="AG41" s="69"/>
      <c r="AH41" s="69"/>
      <c r="AI41" s="69" t="s">
        <v>171</v>
      </c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4" t="s">
        <v>337</v>
      </c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>
        <v>0</v>
      </c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>
        <f>-BW41</f>
        <v>0</v>
      </c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91"/>
    </row>
    <row r="42" spans="1:110" s="23" customFormat="1" ht="15" customHeight="1" hidden="1">
      <c r="A42" s="72" t="s">
        <v>8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3"/>
      <c r="AC42" s="68" t="s">
        <v>213</v>
      </c>
      <c r="AD42" s="69"/>
      <c r="AE42" s="69"/>
      <c r="AF42" s="69"/>
      <c r="AG42" s="69"/>
      <c r="AH42" s="69"/>
      <c r="AI42" s="69" t="s">
        <v>265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4" t="s">
        <v>337</v>
      </c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>
        <v>0</v>
      </c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>
        <f aca="true" t="shared" si="2" ref="CO42:CO50">-BW42</f>
        <v>0</v>
      </c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91"/>
    </row>
    <row r="43" spans="1:110" s="23" customFormat="1" ht="69" customHeight="1" hidden="1">
      <c r="A43" s="72" t="s">
        <v>190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3"/>
      <c r="AC43" s="68" t="s">
        <v>213</v>
      </c>
      <c r="AD43" s="69"/>
      <c r="AE43" s="69"/>
      <c r="AF43" s="69"/>
      <c r="AG43" s="69"/>
      <c r="AH43" s="69"/>
      <c r="AI43" s="69" t="s">
        <v>191</v>
      </c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4" t="s">
        <v>337</v>
      </c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>
        <v>0</v>
      </c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>
        <f t="shared" si="2"/>
        <v>0</v>
      </c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91"/>
    </row>
    <row r="44" spans="1:110" s="23" customFormat="1" ht="15" customHeight="1" hidden="1">
      <c r="A44" s="57" t="s">
        <v>179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68" t="s">
        <v>213</v>
      </c>
      <c r="AD44" s="69"/>
      <c r="AE44" s="69"/>
      <c r="AF44" s="69"/>
      <c r="AG44" s="69"/>
      <c r="AH44" s="69"/>
      <c r="AI44" s="69" t="s">
        <v>187</v>
      </c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4" t="s">
        <v>337</v>
      </c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>
        <v>0</v>
      </c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>
        <f t="shared" si="2"/>
        <v>0</v>
      </c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91"/>
    </row>
    <row r="45" spans="1:110" s="21" customFormat="1" ht="71.25" customHeight="1" hidden="1">
      <c r="A45" s="70" t="s">
        <v>370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6" t="s">
        <v>213</v>
      </c>
      <c r="AD45" s="63"/>
      <c r="AE45" s="63"/>
      <c r="AF45" s="63"/>
      <c r="AG45" s="63"/>
      <c r="AH45" s="63"/>
      <c r="AI45" s="63" t="s">
        <v>27</v>
      </c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0" t="str">
        <f>BC46</f>
        <v>-</v>
      </c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>
        <f>BW46</f>
        <v>0</v>
      </c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>
        <f>-BW45</f>
        <v>0</v>
      </c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87"/>
    </row>
    <row r="46" spans="1:110" s="21" customFormat="1" ht="69" customHeight="1" hidden="1">
      <c r="A46" s="70" t="s">
        <v>189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6" t="s">
        <v>213</v>
      </c>
      <c r="AD46" s="63"/>
      <c r="AE46" s="63"/>
      <c r="AF46" s="63"/>
      <c r="AG46" s="63"/>
      <c r="AH46" s="63"/>
      <c r="AI46" s="63" t="s">
        <v>28</v>
      </c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0" t="s">
        <v>337</v>
      </c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>
        <f>BW47+BW48</f>
        <v>0</v>
      </c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>
        <f>-BW46</f>
        <v>0</v>
      </c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87"/>
    </row>
    <row r="47" spans="1:110" ht="104.25" customHeight="1" hidden="1">
      <c r="A47" s="52" t="s">
        <v>156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8" t="s">
        <v>213</v>
      </c>
      <c r="AD47" s="49"/>
      <c r="AE47" s="49"/>
      <c r="AF47" s="49"/>
      <c r="AG47" s="49"/>
      <c r="AH47" s="49"/>
      <c r="AI47" s="49" t="s">
        <v>29</v>
      </c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50" t="s">
        <v>337</v>
      </c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>
        <f>-BW47</f>
        <v>0</v>
      </c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1"/>
    </row>
    <row r="48" spans="1:110" ht="63" customHeight="1" hidden="1">
      <c r="A48" s="52" t="s">
        <v>149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8" t="s">
        <v>213</v>
      </c>
      <c r="AD48" s="49"/>
      <c r="AE48" s="49"/>
      <c r="AF48" s="49"/>
      <c r="AG48" s="49"/>
      <c r="AH48" s="49"/>
      <c r="AI48" s="49" t="s">
        <v>148</v>
      </c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50" t="s">
        <v>337</v>
      </c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>
        <f>-BW48</f>
        <v>0</v>
      </c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1"/>
    </row>
    <row r="49" spans="1:110" s="21" customFormat="1" ht="86.25" customHeight="1" hidden="1">
      <c r="A49" s="70" t="s">
        <v>193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76" t="s">
        <v>213</v>
      </c>
      <c r="AD49" s="63"/>
      <c r="AE49" s="63"/>
      <c r="AF49" s="63"/>
      <c r="AG49" s="63"/>
      <c r="AH49" s="63"/>
      <c r="AI49" s="63" t="s">
        <v>172</v>
      </c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0" t="s">
        <v>337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>
        <f>BW50+BW51</f>
        <v>0</v>
      </c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>
        <f>-BW49</f>
        <v>0</v>
      </c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87"/>
    </row>
    <row r="50" spans="1:110" s="23" customFormat="1" ht="15" customHeight="1" hidden="1">
      <c r="A50" s="72" t="s">
        <v>194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68" t="s">
        <v>213</v>
      </c>
      <c r="AD50" s="69"/>
      <c r="AE50" s="69"/>
      <c r="AF50" s="69"/>
      <c r="AG50" s="69"/>
      <c r="AH50" s="69"/>
      <c r="AI50" s="69" t="s">
        <v>173</v>
      </c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4" t="s">
        <v>337</v>
      </c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>
        <v>0</v>
      </c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>
        <f t="shared" si="2"/>
        <v>0</v>
      </c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91"/>
    </row>
    <row r="51" spans="1:110" s="23" customFormat="1" ht="77.25" customHeight="1" hidden="1">
      <c r="A51" s="72" t="s">
        <v>199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68" t="s">
        <v>213</v>
      </c>
      <c r="AD51" s="69"/>
      <c r="AE51" s="69"/>
      <c r="AF51" s="69"/>
      <c r="AG51" s="69"/>
      <c r="AH51" s="69"/>
      <c r="AI51" s="69" t="s">
        <v>192</v>
      </c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4" t="s">
        <v>337</v>
      </c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>
        <v>0</v>
      </c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>
        <f>-BW51</f>
        <v>0</v>
      </c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91"/>
    </row>
    <row r="52" spans="1:110" s="21" customFormat="1" ht="36" customHeight="1" hidden="1">
      <c r="A52" s="70" t="s">
        <v>178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76" t="s">
        <v>213</v>
      </c>
      <c r="AD52" s="63"/>
      <c r="AE52" s="63"/>
      <c r="AF52" s="63"/>
      <c r="AG52" s="63"/>
      <c r="AH52" s="63"/>
      <c r="AI52" s="63" t="s">
        <v>30</v>
      </c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0" t="s">
        <v>337</v>
      </c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>
        <f>BW53+BW54</f>
        <v>0</v>
      </c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>
        <f>-BW52</f>
        <v>0</v>
      </c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87"/>
    </row>
    <row r="53" spans="1:110" ht="83.25" customHeight="1" hidden="1">
      <c r="A53" s="52" t="s">
        <v>151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48" t="s">
        <v>213</v>
      </c>
      <c r="AD53" s="49"/>
      <c r="AE53" s="49"/>
      <c r="AF53" s="49"/>
      <c r="AG53" s="49"/>
      <c r="AH53" s="49"/>
      <c r="AI53" s="49" t="s">
        <v>32</v>
      </c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50" t="s">
        <v>337</v>
      </c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>
        <f>-BW53</f>
        <v>0</v>
      </c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1"/>
    </row>
    <row r="54" spans="1:110" ht="50.25" customHeight="1" hidden="1">
      <c r="A54" s="52" t="s">
        <v>165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48" t="s">
        <v>213</v>
      </c>
      <c r="AD54" s="49"/>
      <c r="AE54" s="49"/>
      <c r="AF54" s="49"/>
      <c r="AG54" s="49"/>
      <c r="AH54" s="49"/>
      <c r="AI54" s="49" t="s">
        <v>85</v>
      </c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50" t="s">
        <v>337</v>
      </c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>
        <f>-BW54</f>
        <v>0</v>
      </c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1"/>
    </row>
    <row r="55" spans="1:110" s="21" customFormat="1" ht="25.5" customHeight="1">
      <c r="A55" s="70" t="s">
        <v>253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76" t="s">
        <v>213</v>
      </c>
      <c r="AD55" s="63"/>
      <c r="AE55" s="63"/>
      <c r="AF55" s="63"/>
      <c r="AG55" s="63"/>
      <c r="AH55" s="63"/>
      <c r="AI55" s="63" t="s">
        <v>33</v>
      </c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0">
        <f>BC56</f>
        <v>2400000</v>
      </c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>
        <f>BW56</f>
        <v>945273.5499999999</v>
      </c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>
        <f>BC55-BW55</f>
        <v>1454726.4500000002</v>
      </c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87"/>
    </row>
    <row r="56" spans="1:110" s="21" customFormat="1" ht="18" customHeight="1">
      <c r="A56" s="70" t="s">
        <v>253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1"/>
      <c r="AC56" s="76" t="s">
        <v>213</v>
      </c>
      <c r="AD56" s="63"/>
      <c r="AE56" s="63"/>
      <c r="AF56" s="63"/>
      <c r="AG56" s="63"/>
      <c r="AH56" s="63"/>
      <c r="AI56" s="63" t="s">
        <v>34</v>
      </c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5">
        <f>BC57</f>
        <v>2400000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7"/>
      <c r="BW56" s="60">
        <f>SUM(BW57:CN59)</f>
        <v>945273.5499999999</v>
      </c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>
        <f>BC56-BW56</f>
        <v>1454726.4500000002</v>
      </c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87"/>
    </row>
    <row r="57" spans="1:110" ht="64.5" customHeight="1">
      <c r="A57" s="52" t="s">
        <v>88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  <c r="AC57" s="48" t="s">
        <v>213</v>
      </c>
      <c r="AD57" s="49"/>
      <c r="AE57" s="49"/>
      <c r="AF57" s="49"/>
      <c r="AG57" s="49"/>
      <c r="AH57" s="49"/>
      <c r="AI57" s="49" t="s">
        <v>35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50">
        <v>2400000</v>
      </c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>
        <v>944751.2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>
        <f>BC57-BW57</f>
        <v>1455248.8</v>
      </c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1"/>
    </row>
    <row r="58" spans="1:110" ht="36" customHeight="1">
      <c r="A58" s="52" t="s">
        <v>89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48" t="s">
        <v>213</v>
      </c>
      <c r="AD58" s="49"/>
      <c r="AE58" s="49"/>
      <c r="AF58" s="49"/>
      <c r="AG58" s="49"/>
      <c r="AH58" s="49"/>
      <c r="AI58" s="49" t="s">
        <v>86</v>
      </c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50" t="s">
        <v>337</v>
      </c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>
        <v>522.35</v>
      </c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 t="s">
        <v>337</v>
      </c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1"/>
    </row>
    <row r="59" spans="1:110" ht="33.75" customHeight="1" hidden="1">
      <c r="A59" s="52">
        <v>474.91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48" t="s">
        <v>213</v>
      </c>
      <c r="AD59" s="49"/>
      <c r="AE59" s="49"/>
      <c r="AF59" s="49"/>
      <c r="AG59" s="49"/>
      <c r="AH59" s="49"/>
      <c r="AI59" s="49" t="s">
        <v>73</v>
      </c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50" t="s">
        <v>337</v>
      </c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>
        <f>-BW59</f>
        <v>0</v>
      </c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1"/>
    </row>
    <row r="60" spans="1:110" s="21" customFormat="1" ht="49.5" customHeight="1" hidden="1">
      <c r="A60" s="70" t="s">
        <v>175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6" t="s">
        <v>213</v>
      </c>
      <c r="AD60" s="63"/>
      <c r="AE60" s="63"/>
      <c r="AF60" s="63"/>
      <c r="AG60" s="63"/>
      <c r="AH60" s="63"/>
      <c r="AI60" s="63" t="s">
        <v>174</v>
      </c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5" t="s">
        <v>337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7"/>
      <c r="BW60" s="60">
        <f>BW61+BW62+BW63</f>
        <v>0</v>
      </c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>
        <f>-BW60</f>
        <v>0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87"/>
    </row>
    <row r="61" spans="1:110" ht="48" customHeight="1" hidden="1">
      <c r="A61" s="52" t="s">
        <v>175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3"/>
      <c r="AC61" s="48" t="s">
        <v>213</v>
      </c>
      <c r="AD61" s="49"/>
      <c r="AE61" s="49"/>
      <c r="AF61" s="49"/>
      <c r="AG61" s="49"/>
      <c r="AH61" s="49"/>
      <c r="AI61" s="49" t="s">
        <v>176</v>
      </c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50" t="s">
        <v>337</v>
      </c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60">
        <f>-BW61</f>
        <v>0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87"/>
    </row>
    <row r="62" spans="1:110" s="23" customFormat="1" ht="48" customHeight="1" hidden="1">
      <c r="A62" s="72" t="s">
        <v>175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68" t="s">
        <v>213</v>
      </c>
      <c r="AD62" s="69"/>
      <c r="AE62" s="69"/>
      <c r="AF62" s="69"/>
      <c r="AG62" s="69"/>
      <c r="AH62" s="69"/>
      <c r="AI62" s="69" t="s">
        <v>202</v>
      </c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4" t="s">
        <v>337</v>
      </c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>
        <v>0</v>
      </c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>
        <f>-BW62</f>
        <v>0</v>
      </c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91"/>
    </row>
    <row r="63" spans="1:110" s="23" customFormat="1" ht="15" customHeight="1" hidden="1">
      <c r="A63" s="72" t="s">
        <v>175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68" t="s">
        <v>213</v>
      </c>
      <c r="AD63" s="69"/>
      <c r="AE63" s="69"/>
      <c r="AF63" s="69"/>
      <c r="AG63" s="69"/>
      <c r="AH63" s="69"/>
      <c r="AI63" s="69" t="s">
        <v>203</v>
      </c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4" t="s">
        <v>337</v>
      </c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>
        <v>0</v>
      </c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>
        <v>0</v>
      </c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91"/>
    </row>
    <row r="64" spans="1:110" s="23" customFormat="1" ht="18" customHeight="1" hidden="1">
      <c r="A64" s="72" t="s">
        <v>188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68" t="s">
        <v>213</v>
      </c>
      <c r="AD64" s="69"/>
      <c r="AE64" s="69"/>
      <c r="AF64" s="69"/>
      <c r="AG64" s="69"/>
      <c r="AH64" s="69"/>
      <c r="AI64" s="69" t="s">
        <v>341</v>
      </c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4" t="s">
        <v>337</v>
      </c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>
        <v>0</v>
      </c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50">
        <f>-BW64</f>
        <v>0</v>
      </c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1"/>
    </row>
    <row r="65" spans="1:110" s="21" customFormat="1" ht="48" customHeight="1" hidden="1">
      <c r="A65" s="70" t="s">
        <v>236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1"/>
      <c r="AC65" s="76" t="s">
        <v>213</v>
      </c>
      <c r="AD65" s="63"/>
      <c r="AE65" s="63"/>
      <c r="AF65" s="63"/>
      <c r="AG65" s="63"/>
      <c r="AH65" s="63"/>
      <c r="AI65" s="63" t="s">
        <v>174</v>
      </c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5" t="s">
        <v>337</v>
      </c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7"/>
      <c r="BW65" s="60">
        <f>BW66+BW67</f>
        <v>0</v>
      </c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>
        <f>-BW65</f>
        <v>0</v>
      </c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87"/>
    </row>
    <row r="66" spans="1:110" s="23" customFormat="1" ht="41.25" customHeight="1" hidden="1">
      <c r="A66" s="52" t="s">
        <v>167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3"/>
      <c r="AC66" s="68" t="s">
        <v>213</v>
      </c>
      <c r="AD66" s="69"/>
      <c r="AE66" s="69"/>
      <c r="AF66" s="69"/>
      <c r="AG66" s="69"/>
      <c r="AH66" s="69"/>
      <c r="AI66" s="69" t="s">
        <v>176</v>
      </c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4" t="s">
        <v>337</v>
      </c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>
        <v>0</v>
      </c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50">
        <f>-BW66</f>
        <v>0</v>
      </c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1"/>
    </row>
    <row r="67" spans="1:110" s="23" customFormat="1" ht="79.5" customHeight="1" hidden="1">
      <c r="A67" s="52" t="s">
        <v>167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3"/>
      <c r="AC67" s="68" t="s">
        <v>213</v>
      </c>
      <c r="AD67" s="69"/>
      <c r="AE67" s="69"/>
      <c r="AF67" s="69"/>
      <c r="AG67" s="69"/>
      <c r="AH67" s="69"/>
      <c r="AI67" s="69" t="s">
        <v>202</v>
      </c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4" t="s">
        <v>337</v>
      </c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>
        <v>0</v>
      </c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50">
        <f>-BW67</f>
        <v>0</v>
      </c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1"/>
    </row>
    <row r="68" spans="1:111" s="34" customFormat="1" ht="27.75" customHeight="1">
      <c r="A68" s="74" t="s">
        <v>254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5"/>
      <c r="AC68" s="79" t="s">
        <v>213</v>
      </c>
      <c r="AD68" s="77"/>
      <c r="AE68" s="77"/>
      <c r="AF68" s="77"/>
      <c r="AG68" s="77"/>
      <c r="AH68" s="77"/>
      <c r="AI68" s="77" t="s">
        <v>36</v>
      </c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62">
        <f>BC69+BC74</f>
        <v>4120000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>
        <f>BW69+BW74</f>
        <v>345328.03</v>
      </c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>
        <f>BC68-BW68</f>
        <v>3774671.9699999997</v>
      </c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92"/>
      <c r="DG68" s="33"/>
    </row>
    <row r="69" spans="1:110" s="21" customFormat="1" ht="22.5" customHeight="1">
      <c r="A69" s="70" t="s">
        <v>128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1"/>
      <c r="AC69" s="76" t="s">
        <v>213</v>
      </c>
      <c r="AD69" s="63"/>
      <c r="AE69" s="63"/>
      <c r="AF69" s="63"/>
      <c r="AG69" s="63"/>
      <c r="AH69" s="63"/>
      <c r="AI69" s="63" t="s">
        <v>37</v>
      </c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0">
        <f>SUM(BC70)</f>
        <v>120000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>
        <f>BW70</f>
        <v>-7808.719999999999</v>
      </c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>
        <f>BC69-BW69</f>
        <v>127808.72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87"/>
    </row>
    <row r="70" spans="1:111" s="21" customFormat="1" ht="75" customHeight="1">
      <c r="A70" s="70" t="s">
        <v>164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1"/>
      <c r="AC70" s="76" t="s">
        <v>213</v>
      </c>
      <c r="AD70" s="63"/>
      <c r="AE70" s="63"/>
      <c r="AF70" s="63"/>
      <c r="AG70" s="63"/>
      <c r="AH70" s="63"/>
      <c r="AI70" s="63" t="s">
        <v>38</v>
      </c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0">
        <f>BC71</f>
        <v>120000</v>
      </c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>
        <f>SUM(BW71:CN73)</f>
        <v>-7808.719999999999</v>
      </c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>
        <f>BC70-BW70</f>
        <v>127808.72</v>
      </c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87"/>
      <c r="DG70" s="28"/>
    </row>
    <row r="71" spans="1:110" ht="111.75" customHeight="1">
      <c r="A71" s="52" t="s">
        <v>354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3"/>
      <c r="AC71" s="48" t="s">
        <v>213</v>
      </c>
      <c r="AD71" s="49"/>
      <c r="AE71" s="49"/>
      <c r="AF71" s="49"/>
      <c r="AG71" s="49"/>
      <c r="AH71" s="49"/>
      <c r="AI71" s="49" t="s">
        <v>39</v>
      </c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50">
        <v>120000</v>
      </c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>
        <v>-8092.98</v>
      </c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>
        <f>BC71-BW71</f>
        <v>128092.98</v>
      </c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1"/>
    </row>
    <row r="72" spans="1:110" ht="87" customHeight="1">
      <c r="A72" s="52" t="s">
        <v>355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3"/>
      <c r="AC72" s="48" t="s">
        <v>213</v>
      </c>
      <c r="AD72" s="49"/>
      <c r="AE72" s="49"/>
      <c r="AF72" s="49"/>
      <c r="AG72" s="49"/>
      <c r="AH72" s="49"/>
      <c r="AI72" s="49" t="s">
        <v>74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50" t="s">
        <v>337</v>
      </c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>
        <v>284.26</v>
      </c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 t="s">
        <v>337</v>
      </c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1"/>
    </row>
    <row r="73" spans="1:110" ht="83.25" customHeight="1" hidden="1">
      <c r="A73" s="52" t="s">
        <v>196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3"/>
      <c r="AC73" s="48" t="s">
        <v>213</v>
      </c>
      <c r="AD73" s="49"/>
      <c r="AE73" s="49"/>
      <c r="AF73" s="49"/>
      <c r="AG73" s="49"/>
      <c r="AH73" s="49"/>
      <c r="AI73" s="49" t="s">
        <v>75</v>
      </c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50" t="s">
        <v>337</v>
      </c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>
        <v>0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>
        <f>-BW73</f>
        <v>0</v>
      </c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1"/>
    </row>
    <row r="74" spans="1:110" s="21" customFormat="1" ht="20.25" customHeight="1">
      <c r="A74" s="70" t="s">
        <v>256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1"/>
      <c r="AC74" s="76" t="s">
        <v>213</v>
      </c>
      <c r="AD74" s="63"/>
      <c r="AE74" s="63"/>
      <c r="AF74" s="63"/>
      <c r="AG74" s="63"/>
      <c r="AH74" s="63"/>
      <c r="AI74" s="63" t="s">
        <v>40</v>
      </c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0">
        <f>SUM(BC75+BC79)</f>
        <v>4000000</v>
      </c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>
        <f>BW75+BW79</f>
        <v>353136.75</v>
      </c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>
        <f>BC74-BW74</f>
        <v>3646863.25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87"/>
    </row>
    <row r="75" spans="1:110" s="21" customFormat="1" ht="27.75" customHeight="1">
      <c r="A75" s="70" t="s">
        <v>162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1"/>
      <c r="AC75" s="76" t="s">
        <v>213</v>
      </c>
      <c r="AD75" s="63"/>
      <c r="AE75" s="63"/>
      <c r="AF75" s="63"/>
      <c r="AG75" s="63"/>
      <c r="AH75" s="63"/>
      <c r="AI75" s="63" t="s">
        <v>6</v>
      </c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0">
        <f>BC76</f>
        <v>447000</v>
      </c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>
        <f>BW76</f>
        <v>189058.92</v>
      </c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>
        <f>BC75-BW75</f>
        <v>257941.08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87"/>
    </row>
    <row r="76" spans="1:110" s="21" customFormat="1" ht="49.5" customHeight="1">
      <c r="A76" s="70" t="s">
        <v>157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1"/>
      <c r="AC76" s="76" t="s">
        <v>213</v>
      </c>
      <c r="AD76" s="63"/>
      <c r="AE76" s="63"/>
      <c r="AF76" s="63"/>
      <c r="AG76" s="63"/>
      <c r="AH76" s="63"/>
      <c r="AI76" s="63" t="s">
        <v>71</v>
      </c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0">
        <f>BC77</f>
        <v>447000</v>
      </c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>
        <f>SUM(BW77:CN78)</f>
        <v>189058.92</v>
      </c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>
        <f>BC76-BW76</f>
        <v>257941.08</v>
      </c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87"/>
    </row>
    <row r="77" spans="1:110" ht="97.5" customHeight="1">
      <c r="A77" s="52" t="s">
        <v>353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3"/>
      <c r="AC77" s="48" t="s">
        <v>213</v>
      </c>
      <c r="AD77" s="49"/>
      <c r="AE77" s="49"/>
      <c r="AF77" s="49"/>
      <c r="AG77" s="49"/>
      <c r="AH77" s="49"/>
      <c r="AI77" s="49" t="s">
        <v>72</v>
      </c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50">
        <v>447000</v>
      </c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>
        <v>187718</v>
      </c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>
        <f>BC77-BW77</f>
        <v>259282</v>
      </c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1"/>
    </row>
    <row r="78" spans="1:110" ht="70.5" customHeight="1">
      <c r="A78" s="52" t="s">
        <v>93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3"/>
      <c r="AC78" s="48" t="s">
        <v>213</v>
      </c>
      <c r="AD78" s="49"/>
      <c r="AE78" s="49"/>
      <c r="AF78" s="49"/>
      <c r="AG78" s="49"/>
      <c r="AH78" s="49"/>
      <c r="AI78" s="49" t="s">
        <v>87</v>
      </c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50" t="s">
        <v>337</v>
      </c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>
        <v>1340.92</v>
      </c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 t="s">
        <v>337</v>
      </c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1"/>
    </row>
    <row r="79" spans="1:110" s="21" customFormat="1" ht="30" customHeight="1">
      <c r="A79" s="70" t="s">
        <v>163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1"/>
      <c r="AC79" s="76" t="s">
        <v>213</v>
      </c>
      <c r="AD79" s="63"/>
      <c r="AE79" s="63"/>
      <c r="AF79" s="63"/>
      <c r="AG79" s="63"/>
      <c r="AH79" s="63"/>
      <c r="AI79" s="63" t="s">
        <v>77</v>
      </c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0">
        <f>BC80</f>
        <v>3553000</v>
      </c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>
        <f>BW80</f>
        <v>164077.83000000002</v>
      </c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>
        <f>BC79-BW79</f>
        <v>3388922.17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87"/>
    </row>
    <row r="80" spans="1:110" s="21" customFormat="1" ht="68.25" customHeight="1">
      <c r="A80" s="70" t="s">
        <v>161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1"/>
      <c r="AC80" s="76" t="s">
        <v>213</v>
      </c>
      <c r="AD80" s="63"/>
      <c r="AE80" s="63"/>
      <c r="AF80" s="63"/>
      <c r="AG80" s="63"/>
      <c r="AH80" s="63"/>
      <c r="AI80" s="63" t="s">
        <v>76</v>
      </c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0">
        <f>BC81</f>
        <v>3553000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>
        <f>SUM(BW81:CN84)</f>
        <v>164077.83000000002</v>
      </c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>
        <f>BC80-BW80</f>
        <v>3388922.17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87"/>
    </row>
    <row r="81" spans="1:110" ht="111" customHeight="1">
      <c r="A81" s="52" t="s">
        <v>349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3"/>
      <c r="AC81" s="48" t="s">
        <v>213</v>
      </c>
      <c r="AD81" s="49"/>
      <c r="AE81" s="49"/>
      <c r="AF81" s="49"/>
      <c r="AG81" s="49"/>
      <c r="AH81" s="49"/>
      <c r="AI81" s="49" t="s">
        <v>78</v>
      </c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50">
        <v>3553000</v>
      </c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>
        <v>152041.7</v>
      </c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>
        <f>BC81-BW81</f>
        <v>3400958.3</v>
      </c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1"/>
    </row>
    <row r="82" spans="1:110" ht="84.75" customHeight="1">
      <c r="A82" s="52" t="s">
        <v>356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3"/>
      <c r="AC82" s="48" t="s">
        <v>213</v>
      </c>
      <c r="AD82" s="49"/>
      <c r="AE82" s="49"/>
      <c r="AF82" s="49"/>
      <c r="AG82" s="49"/>
      <c r="AH82" s="49"/>
      <c r="AI82" s="49" t="s">
        <v>80</v>
      </c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50" t="s">
        <v>337</v>
      </c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>
        <v>12036.13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 t="s">
        <v>337</v>
      </c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1"/>
    </row>
    <row r="83" spans="1:110" s="23" customFormat="1" ht="109.5" customHeight="1" hidden="1">
      <c r="A83" s="52" t="s">
        <v>96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3"/>
      <c r="AC83" s="48" t="s">
        <v>213</v>
      </c>
      <c r="AD83" s="49"/>
      <c r="AE83" s="49"/>
      <c r="AF83" s="49"/>
      <c r="AG83" s="49"/>
      <c r="AH83" s="49"/>
      <c r="AI83" s="49" t="s">
        <v>79</v>
      </c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50" t="s">
        <v>337</v>
      </c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>
        <v>0</v>
      </c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 t="s">
        <v>337</v>
      </c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1"/>
    </row>
    <row r="84" spans="1:110" s="23" customFormat="1" ht="80.25" customHeight="1" hidden="1">
      <c r="A84" s="52" t="s">
        <v>152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3"/>
      <c r="AC84" s="68"/>
      <c r="AD84" s="69"/>
      <c r="AE84" s="69"/>
      <c r="AF84" s="69"/>
      <c r="AG84" s="69"/>
      <c r="AH84" s="69"/>
      <c r="AI84" s="49" t="s">
        <v>328</v>
      </c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50" t="s">
        <v>337</v>
      </c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>
        <v>0</v>
      </c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>
        <f>BW84</f>
        <v>0</v>
      </c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1"/>
    </row>
    <row r="85" spans="1:111" s="35" customFormat="1" ht="21.75" customHeight="1">
      <c r="A85" s="74" t="s">
        <v>257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5"/>
      <c r="AC85" s="79" t="s">
        <v>213</v>
      </c>
      <c r="AD85" s="77"/>
      <c r="AE85" s="77"/>
      <c r="AF85" s="77"/>
      <c r="AG85" s="77"/>
      <c r="AH85" s="77"/>
      <c r="AI85" s="77" t="s">
        <v>41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62">
        <f>BC86</f>
        <v>75000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>
        <f>BW86</f>
        <v>137500</v>
      </c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 t="s">
        <v>337</v>
      </c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92"/>
      <c r="DG85" s="33"/>
    </row>
    <row r="86" spans="1:110" ht="69" customHeight="1">
      <c r="A86" s="52" t="s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3"/>
      <c r="AC86" s="48" t="s">
        <v>213</v>
      </c>
      <c r="AD86" s="49"/>
      <c r="AE86" s="49"/>
      <c r="AF86" s="49"/>
      <c r="AG86" s="49"/>
      <c r="AH86" s="49"/>
      <c r="AI86" s="49" t="s">
        <v>42</v>
      </c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50">
        <f>BC87</f>
        <v>75000</v>
      </c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>
        <f>BW87</f>
        <v>137500</v>
      </c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 t="s">
        <v>337</v>
      </c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1"/>
    </row>
    <row r="87" spans="1:110" ht="106.5" customHeight="1">
      <c r="A87" s="52" t="s">
        <v>117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3"/>
      <c r="AC87" s="48" t="s">
        <v>213</v>
      </c>
      <c r="AD87" s="49"/>
      <c r="AE87" s="49"/>
      <c r="AF87" s="49"/>
      <c r="AG87" s="49"/>
      <c r="AH87" s="49"/>
      <c r="AI87" s="49" t="s">
        <v>43</v>
      </c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50">
        <v>75000</v>
      </c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>
        <f>BW88</f>
        <v>137500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 t="s">
        <v>337</v>
      </c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1"/>
    </row>
    <row r="88" spans="1:110" ht="107.25" customHeight="1">
      <c r="A88" s="52" t="s">
        <v>117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3"/>
      <c r="AC88" s="48" t="s">
        <v>213</v>
      </c>
      <c r="AD88" s="49"/>
      <c r="AE88" s="49"/>
      <c r="AF88" s="49"/>
      <c r="AG88" s="49"/>
      <c r="AH88" s="49"/>
      <c r="AI88" s="49" t="s">
        <v>44</v>
      </c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0" t="s">
        <v>337</v>
      </c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>
        <v>137500</v>
      </c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 t="s">
        <v>337</v>
      </c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1"/>
    </row>
    <row r="89" spans="1:110" ht="93" customHeight="1" hidden="1">
      <c r="A89" s="52" t="s">
        <v>117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3"/>
      <c r="AC89" s="48" t="s">
        <v>213</v>
      </c>
      <c r="AD89" s="49"/>
      <c r="AE89" s="49"/>
      <c r="AF89" s="49"/>
      <c r="AG89" s="49"/>
      <c r="AH89" s="49"/>
      <c r="AI89" s="49" t="s">
        <v>126</v>
      </c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0" t="s">
        <v>337</v>
      </c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0</v>
      </c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>
        <f>-BW89</f>
        <v>0</v>
      </c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1"/>
    </row>
    <row r="90" spans="1:110" s="21" customFormat="1" ht="54" customHeight="1" hidden="1">
      <c r="A90" s="70" t="s">
        <v>342</v>
      </c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1"/>
      <c r="AC90" s="76" t="s">
        <v>213</v>
      </c>
      <c r="AD90" s="63"/>
      <c r="AE90" s="63"/>
      <c r="AF90" s="63"/>
      <c r="AG90" s="63"/>
      <c r="AH90" s="63"/>
      <c r="AI90" s="63" t="s">
        <v>343</v>
      </c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0" t="str">
        <f>BC91</f>
        <v>-</v>
      </c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>
        <f>BW91</f>
        <v>0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>
        <f aca="true" t="shared" si="3" ref="CO90:CO95">-BW90</f>
        <v>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87"/>
    </row>
    <row r="91" spans="1:110" s="21" customFormat="1" ht="15" customHeight="1" hidden="1">
      <c r="A91" s="70" t="s">
        <v>118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1"/>
      <c r="AC91" s="76" t="s">
        <v>213</v>
      </c>
      <c r="AD91" s="63"/>
      <c r="AE91" s="63"/>
      <c r="AF91" s="63"/>
      <c r="AG91" s="63"/>
      <c r="AH91" s="63"/>
      <c r="AI91" s="63" t="s">
        <v>344</v>
      </c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0" t="str">
        <f>BC92</f>
        <v>-</v>
      </c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f>BW92</f>
        <v>0</v>
      </c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>
        <f t="shared" si="3"/>
        <v>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87"/>
    </row>
    <row r="92" spans="1:110" ht="32.25" customHeight="1" hidden="1">
      <c r="A92" s="52" t="s">
        <v>345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3"/>
      <c r="AC92" s="48" t="s">
        <v>213</v>
      </c>
      <c r="AD92" s="49"/>
      <c r="AE92" s="49"/>
      <c r="AF92" s="49"/>
      <c r="AG92" s="49"/>
      <c r="AH92" s="49"/>
      <c r="AI92" s="49" t="s">
        <v>346</v>
      </c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0" t="s">
        <v>337</v>
      </c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>
        <f>BW93</f>
        <v>0</v>
      </c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>
        <f t="shared" si="3"/>
        <v>0</v>
      </c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1"/>
    </row>
    <row r="93" spans="1:110" ht="42.75" customHeight="1" hidden="1">
      <c r="A93" s="52" t="s">
        <v>119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3"/>
      <c r="AC93" s="48" t="s">
        <v>213</v>
      </c>
      <c r="AD93" s="49"/>
      <c r="AE93" s="49"/>
      <c r="AF93" s="49"/>
      <c r="AG93" s="49"/>
      <c r="AH93" s="49"/>
      <c r="AI93" s="49" t="s">
        <v>372</v>
      </c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50" t="s">
        <v>337</v>
      </c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>
        <f>BW95+BW94</f>
        <v>0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>
        <f t="shared" si="3"/>
        <v>0</v>
      </c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1"/>
    </row>
    <row r="94" spans="1:110" s="23" customFormat="1" ht="60" customHeight="1" hidden="1">
      <c r="A94" s="72" t="s">
        <v>347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3"/>
      <c r="AC94" s="68" t="s">
        <v>213</v>
      </c>
      <c r="AD94" s="69"/>
      <c r="AE94" s="69"/>
      <c r="AF94" s="69"/>
      <c r="AG94" s="69"/>
      <c r="AH94" s="69"/>
      <c r="AI94" s="69" t="s">
        <v>373</v>
      </c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4" t="s">
        <v>337</v>
      </c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>
        <v>0</v>
      </c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50">
        <f t="shared" si="3"/>
        <v>0</v>
      </c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1"/>
    </row>
    <row r="95" spans="1:110" s="23" customFormat="1" ht="23.25" customHeight="1" hidden="1">
      <c r="A95" s="72" t="s">
        <v>347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3"/>
      <c r="AC95" s="68" t="s">
        <v>213</v>
      </c>
      <c r="AD95" s="69"/>
      <c r="AE95" s="69"/>
      <c r="AF95" s="69"/>
      <c r="AG95" s="69"/>
      <c r="AH95" s="69"/>
      <c r="AI95" s="69" t="s">
        <v>360</v>
      </c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4" t="s">
        <v>337</v>
      </c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>
        <v>0</v>
      </c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50">
        <f t="shared" si="3"/>
        <v>0</v>
      </c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1"/>
    </row>
    <row r="96" spans="1:111" s="35" customFormat="1" ht="54" customHeight="1">
      <c r="A96" s="74" t="s">
        <v>258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5"/>
      <c r="AC96" s="79" t="s">
        <v>213</v>
      </c>
      <c r="AD96" s="77"/>
      <c r="AE96" s="77"/>
      <c r="AF96" s="77"/>
      <c r="AG96" s="77"/>
      <c r="AH96" s="77"/>
      <c r="AI96" s="77" t="s">
        <v>200</v>
      </c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62">
        <f>BC97</f>
        <v>258200</v>
      </c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>
        <f>BW97</f>
        <v>67075.46</v>
      </c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>
        <f aca="true" t="shared" si="4" ref="CO96:CO103">BC96-BW96</f>
        <v>191124.53999999998</v>
      </c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92"/>
      <c r="DG96" s="33"/>
    </row>
    <row r="97" spans="1:110" s="21" customFormat="1" ht="129" customHeight="1">
      <c r="A97" s="70" t="s">
        <v>170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1"/>
      <c r="AC97" s="76" t="s">
        <v>213</v>
      </c>
      <c r="AD97" s="63"/>
      <c r="AE97" s="63"/>
      <c r="AF97" s="63"/>
      <c r="AG97" s="63"/>
      <c r="AH97" s="63"/>
      <c r="AI97" s="63" t="s">
        <v>201</v>
      </c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0">
        <f>BC98+BC102+BC100</f>
        <v>258200</v>
      </c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5">
        <f>BW102</f>
        <v>67075.46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7"/>
      <c r="CO97" s="60">
        <f t="shared" si="4"/>
        <v>191124.53999999998</v>
      </c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87"/>
    </row>
    <row r="98" spans="1:110" s="21" customFormat="1" ht="99" customHeight="1" hidden="1">
      <c r="A98" s="70" t="s">
        <v>120</v>
      </c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1"/>
      <c r="AC98" s="76" t="s">
        <v>213</v>
      </c>
      <c r="AD98" s="63"/>
      <c r="AE98" s="63"/>
      <c r="AF98" s="63"/>
      <c r="AG98" s="63"/>
      <c r="AH98" s="63"/>
      <c r="AI98" s="63" t="s">
        <v>45</v>
      </c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0">
        <f>BC99</f>
        <v>0</v>
      </c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>
        <f>BW99</f>
        <v>0</v>
      </c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>
        <f t="shared" si="4"/>
        <v>0</v>
      </c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87"/>
    </row>
    <row r="99" spans="1:110" ht="105.75" customHeight="1" hidden="1">
      <c r="A99" s="52" t="s">
        <v>121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3"/>
      <c r="AC99" s="48" t="s">
        <v>213</v>
      </c>
      <c r="AD99" s="49"/>
      <c r="AE99" s="49"/>
      <c r="AF99" s="49"/>
      <c r="AG99" s="49"/>
      <c r="AH99" s="49"/>
      <c r="AI99" s="49" t="s">
        <v>46</v>
      </c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>
        <v>0</v>
      </c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>
        <f t="shared" si="4"/>
        <v>0</v>
      </c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1"/>
    </row>
    <row r="100" spans="1:110" s="21" customFormat="1" ht="138" customHeight="1" hidden="1">
      <c r="A100" s="70" t="s">
        <v>160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1"/>
      <c r="AC100" s="76" t="s">
        <v>213</v>
      </c>
      <c r="AD100" s="63"/>
      <c r="AE100" s="63"/>
      <c r="AF100" s="63"/>
      <c r="AG100" s="63"/>
      <c r="AH100" s="63"/>
      <c r="AI100" s="63" t="s">
        <v>159</v>
      </c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0">
        <f>BC101</f>
        <v>0</v>
      </c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>
        <f>BW101</f>
        <v>0</v>
      </c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>
        <f t="shared" si="4"/>
        <v>0</v>
      </c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87"/>
    </row>
    <row r="101" spans="1:110" ht="96" customHeight="1" hidden="1">
      <c r="A101" s="52" t="s">
        <v>158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3"/>
      <c r="AC101" s="48" t="s">
        <v>213</v>
      </c>
      <c r="AD101" s="49"/>
      <c r="AE101" s="49"/>
      <c r="AF101" s="49"/>
      <c r="AG101" s="49"/>
      <c r="AH101" s="49"/>
      <c r="AI101" s="49" t="s">
        <v>31</v>
      </c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50">
        <v>0</v>
      </c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>
        <v>0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60">
        <f t="shared" si="4"/>
        <v>0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87"/>
    </row>
    <row r="102" spans="1:110" s="21" customFormat="1" ht="70.5" customHeight="1">
      <c r="A102" s="70" t="s">
        <v>255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1"/>
      <c r="AC102" s="76" t="s">
        <v>213</v>
      </c>
      <c r="AD102" s="63"/>
      <c r="AE102" s="63"/>
      <c r="AF102" s="63"/>
      <c r="AG102" s="63"/>
      <c r="AH102" s="63"/>
      <c r="AI102" s="63" t="s">
        <v>51</v>
      </c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0">
        <f>BC103</f>
        <v>258200</v>
      </c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>
        <f>BW103</f>
        <v>67075.46</v>
      </c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>
        <f t="shared" si="4"/>
        <v>191124.53999999998</v>
      </c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87"/>
    </row>
    <row r="103" spans="1:110" ht="53.25" customHeight="1">
      <c r="A103" s="52" t="s">
        <v>197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3"/>
      <c r="AC103" s="48" t="s">
        <v>213</v>
      </c>
      <c r="AD103" s="49"/>
      <c r="AE103" s="49"/>
      <c r="AF103" s="49"/>
      <c r="AG103" s="49"/>
      <c r="AH103" s="49"/>
      <c r="AI103" s="49" t="s">
        <v>50</v>
      </c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50">
        <v>258200</v>
      </c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>
        <v>67075.46</v>
      </c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>
        <f t="shared" si="4"/>
        <v>191124.53999999998</v>
      </c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1"/>
    </row>
    <row r="104" spans="1:110" s="21" customFormat="1" ht="39" customHeight="1" hidden="1">
      <c r="A104" s="70" t="s">
        <v>205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1"/>
      <c r="AC104" s="76" t="s">
        <v>213</v>
      </c>
      <c r="AD104" s="63"/>
      <c r="AE104" s="63"/>
      <c r="AF104" s="63"/>
      <c r="AG104" s="63"/>
      <c r="AH104" s="63"/>
      <c r="AI104" s="63" t="s">
        <v>204</v>
      </c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0" t="str">
        <f>BC105</f>
        <v>-</v>
      </c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 t="str">
        <f>BW105</f>
        <v>-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 t="str">
        <f>BC104</f>
        <v>-</v>
      </c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87"/>
    </row>
    <row r="105" spans="1:110" s="21" customFormat="1" ht="66" customHeight="1" hidden="1">
      <c r="A105" s="70" t="s">
        <v>70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1"/>
      <c r="AC105" s="76" t="s">
        <v>213</v>
      </c>
      <c r="AD105" s="63"/>
      <c r="AE105" s="63"/>
      <c r="AF105" s="63"/>
      <c r="AG105" s="63"/>
      <c r="AH105" s="63"/>
      <c r="AI105" s="63" t="s">
        <v>206</v>
      </c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0" t="s">
        <v>337</v>
      </c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 t="str">
        <f>BW106</f>
        <v>-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 t="str">
        <f>BC105</f>
        <v>-</v>
      </c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87"/>
    </row>
    <row r="106" spans="1:110" ht="60" customHeight="1" hidden="1">
      <c r="A106" s="52" t="s">
        <v>133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3"/>
      <c r="AC106" s="48" t="s">
        <v>213</v>
      </c>
      <c r="AD106" s="49"/>
      <c r="AE106" s="49"/>
      <c r="AF106" s="49"/>
      <c r="AG106" s="49"/>
      <c r="AH106" s="49"/>
      <c r="AI106" s="49" t="s">
        <v>207</v>
      </c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 t="s">
        <v>337</v>
      </c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>
        <f>BC106</f>
        <v>0</v>
      </c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1"/>
    </row>
    <row r="107" spans="1:111" s="35" customFormat="1" ht="38.25" customHeight="1" hidden="1">
      <c r="A107" s="74" t="s">
        <v>361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5"/>
      <c r="AC107" s="79" t="s">
        <v>213</v>
      </c>
      <c r="AD107" s="77"/>
      <c r="AE107" s="77"/>
      <c r="AF107" s="77"/>
      <c r="AG107" s="77"/>
      <c r="AH107" s="77"/>
      <c r="AI107" s="77" t="s">
        <v>269</v>
      </c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62">
        <f>BC108+BC111</f>
        <v>0</v>
      </c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>
        <f>BW108+BW111</f>
        <v>0</v>
      </c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50">
        <f>BC107-BW107</f>
        <v>0</v>
      </c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1"/>
      <c r="DG107" s="33"/>
    </row>
    <row r="108" spans="1:110" s="21" customFormat="1" ht="125.25" customHeight="1" hidden="1">
      <c r="A108" s="70" t="s">
        <v>350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1"/>
      <c r="AC108" s="76" t="s">
        <v>213</v>
      </c>
      <c r="AD108" s="63"/>
      <c r="AE108" s="63"/>
      <c r="AF108" s="63"/>
      <c r="AG108" s="63"/>
      <c r="AH108" s="63"/>
      <c r="AI108" s="63" t="s">
        <v>270</v>
      </c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0">
        <f>BC109</f>
        <v>0</v>
      </c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f>BW109</f>
        <v>0</v>
      </c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50">
        <f>BC108-BW108</f>
        <v>0</v>
      </c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1"/>
    </row>
    <row r="109" spans="1:110" s="21" customFormat="1" ht="130.5" customHeight="1" hidden="1">
      <c r="A109" s="70" t="s">
        <v>351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1"/>
      <c r="AC109" s="76" t="s">
        <v>213</v>
      </c>
      <c r="AD109" s="63"/>
      <c r="AE109" s="63"/>
      <c r="AF109" s="63"/>
      <c r="AG109" s="63"/>
      <c r="AH109" s="63"/>
      <c r="AI109" s="63" t="s">
        <v>271</v>
      </c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0">
        <f>BC110</f>
        <v>0</v>
      </c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>
        <f>BW110</f>
        <v>0</v>
      </c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50">
        <f>BC109-BW109</f>
        <v>0</v>
      </c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1"/>
    </row>
    <row r="110" spans="1:110" ht="129" customHeight="1" hidden="1">
      <c r="A110" s="52" t="s">
        <v>352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1"/>
      <c r="AC110" s="48" t="s">
        <v>213</v>
      </c>
      <c r="AD110" s="49"/>
      <c r="AE110" s="49"/>
      <c r="AF110" s="49"/>
      <c r="AG110" s="49"/>
      <c r="AH110" s="49"/>
      <c r="AI110" s="49" t="s">
        <v>20</v>
      </c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50">
        <v>0</v>
      </c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>
        <v>0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>
        <f>BC110-BW110</f>
        <v>0</v>
      </c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1"/>
    </row>
    <row r="111" spans="1:110" s="21" customFormat="1" ht="57" customHeight="1" hidden="1">
      <c r="A111" s="70" t="s">
        <v>268</v>
      </c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1"/>
      <c r="AC111" s="76" t="s">
        <v>213</v>
      </c>
      <c r="AD111" s="63"/>
      <c r="AE111" s="63"/>
      <c r="AF111" s="63"/>
      <c r="AG111" s="63"/>
      <c r="AH111" s="63"/>
      <c r="AI111" s="63" t="s">
        <v>272</v>
      </c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0">
        <f>BC112</f>
        <v>0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f>BW112</f>
        <v>0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 t="s">
        <v>337</v>
      </c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87"/>
    </row>
    <row r="112" spans="1:110" s="21" customFormat="1" ht="134.25" customHeight="1" hidden="1">
      <c r="A112" s="70" t="s">
        <v>351</v>
      </c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1"/>
      <c r="AC112" s="76" t="s">
        <v>213</v>
      </c>
      <c r="AD112" s="63"/>
      <c r="AE112" s="63"/>
      <c r="AF112" s="63"/>
      <c r="AG112" s="63"/>
      <c r="AH112" s="63"/>
      <c r="AI112" s="63" t="s">
        <v>273</v>
      </c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0">
        <f>BC113</f>
        <v>0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>
        <f>BW113</f>
        <v>0</v>
      </c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 t="s">
        <v>337</v>
      </c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87"/>
    </row>
    <row r="113" spans="1:110" ht="129.75" customHeight="1" hidden="1">
      <c r="A113" s="45" t="s">
        <v>351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7"/>
      <c r="AC113" s="48" t="s">
        <v>213</v>
      </c>
      <c r="AD113" s="49"/>
      <c r="AE113" s="49"/>
      <c r="AF113" s="49"/>
      <c r="AG113" s="49"/>
      <c r="AH113" s="49"/>
      <c r="AI113" s="49" t="s">
        <v>293</v>
      </c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50">
        <v>0</v>
      </c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0</v>
      </c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 t="s">
        <v>337</v>
      </c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1"/>
    </row>
    <row r="114" spans="1:111" s="35" customFormat="1" ht="21.75" customHeight="1">
      <c r="A114" s="74" t="s">
        <v>125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5"/>
      <c r="AC114" s="79" t="s">
        <v>213</v>
      </c>
      <c r="AD114" s="77"/>
      <c r="AE114" s="77"/>
      <c r="AF114" s="77"/>
      <c r="AG114" s="77"/>
      <c r="AH114" s="77"/>
      <c r="AI114" s="77" t="s">
        <v>382</v>
      </c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62">
        <f>BC115+BC119+BC124</f>
        <v>2000</v>
      </c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 t="s">
        <v>337</v>
      </c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>
        <f>BC114</f>
        <v>2000</v>
      </c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92"/>
      <c r="DG114" s="33"/>
    </row>
    <row r="115" spans="1:110" s="21" customFormat="1" ht="57" customHeight="1" hidden="1">
      <c r="A115" s="70" t="s">
        <v>275</v>
      </c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1"/>
      <c r="AC115" s="83" t="s">
        <v>213</v>
      </c>
      <c r="AD115" s="81"/>
      <c r="AE115" s="81"/>
      <c r="AF115" s="81"/>
      <c r="AG115" s="81"/>
      <c r="AH115" s="82"/>
      <c r="AI115" s="80" t="s">
        <v>274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2"/>
      <c r="BC115" s="65">
        <f>BC116</f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7"/>
      <c r="BW115" s="65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7"/>
      <c r="CO115" s="65" t="s">
        <v>337</v>
      </c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149"/>
    </row>
    <row r="116" spans="1:110" ht="59.25" customHeight="1" hidden="1">
      <c r="A116" s="52" t="s">
        <v>276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3"/>
      <c r="AC116" s="54" t="s">
        <v>213</v>
      </c>
      <c r="AD116" s="55"/>
      <c r="AE116" s="55"/>
      <c r="AF116" s="55"/>
      <c r="AG116" s="55"/>
      <c r="AH116" s="56"/>
      <c r="AI116" s="59" t="s">
        <v>277</v>
      </c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BC116" s="42">
        <v>0</v>
      </c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61"/>
      <c r="BW116" s="42">
        <v>0</v>
      </c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61"/>
      <c r="CO116" s="42" t="s">
        <v>337</v>
      </c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4"/>
    </row>
    <row r="117" spans="1:110" s="21" customFormat="1" ht="67.5" customHeight="1" hidden="1">
      <c r="A117" s="70" t="s">
        <v>9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1"/>
      <c r="AC117" s="76" t="s">
        <v>213</v>
      </c>
      <c r="AD117" s="63"/>
      <c r="AE117" s="63"/>
      <c r="AF117" s="63"/>
      <c r="AG117" s="63"/>
      <c r="AH117" s="63"/>
      <c r="AI117" s="63" t="s">
        <v>69</v>
      </c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0">
        <f>BC118</f>
        <v>0</v>
      </c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>
        <f>BW118</f>
        <v>0</v>
      </c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 t="s">
        <v>337</v>
      </c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87"/>
    </row>
    <row r="118" spans="1:110" ht="67.5" customHeight="1" hidden="1">
      <c r="A118" s="52" t="s">
        <v>11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3"/>
      <c r="AC118" s="48" t="s">
        <v>213</v>
      </c>
      <c r="AD118" s="49"/>
      <c r="AE118" s="49"/>
      <c r="AF118" s="49"/>
      <c r="AG118" s="49"/>
      <c r="AH118" s="49"/>
      <c r="AI118" s="49" t="s">
        <v>12</v>
      </c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50">
        <v>0</v>
      </c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>
        <v>0</v>
      </c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 t="s">
        <v>337</v>
      </c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1"/>
    </row>
    <row r="119" spans="1:110" s="21" customFormat="1" ht="83.25" customHeight="1" hidden="1">
      <c r="A119" s="70" t="s">
        <v>95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1"/>
      <c r="AC119" s="83" t="s">
        <v>213</v>
      </c>
      <c r="AD119" s="81"/>
      <c r="AE119" s="81"/>
      <c r="AF119" s="81"/>
      <c r="AG119" s="81"/>
      <c r="AH119" s="82"/>
      <c r="AI119" s="80" t="s">
        <v>290</v>
      </c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  <c r="AZ119" s="81"/>
      <c r="BA119" s="81"/>
      <c r="BB119" s="82"/>
      <c r="BC119" s="65">
        <f>BC121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7"/>
      <c r="BW119" s="65">
        <f>BW121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7"/>
      <c r="CO119" s="65" t="s">
        <v>337</v>
      </c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149"/>
    </row>
    <row r="120" spans="1:110" ht="58.5" customHeight="1" hidden="1">
      <c r="A120" s="52" t="s">
        <v>198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3"/>
      <c r="AC120" s="54" t="s">
        <v>213</v>
      </c>
      <c r="AD120" s="55"/>
      <c r="AE120" s="55"/>
      <c r="AF120" s="55"/>
      <c r="AG120" s="55"/>
      <c r="AH120" s="56"/>
      <c r="AI120" s="59" t="s">
        <v>116</v>
      </c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BC120" s="42" t="s">
        <v>337</v>
      </c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61"/>
      <c r="BW120" s="42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61"/>
      <c r="CO120" s="42">
        <f>-BW120</f>
        <v>0</v>
      </c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4"/>
    </row>
    <row r="121" spans="1:110" ht="98.25" customHeight="1" hidden="1">
      <c r="A121" s="52" t="s">
        <v>94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3"/>
      <c r="AC121" s="54" t="s">
        <v>213</v>
      </c>
      <c r="AD121" s="55"/>
      <c r="AE121" s="55"/>
      <c r="AF121" s="55"/>
      <c r="AG121" s="55"/>
      <c r="AH121" s="56"/>
      <c r="AI121" s="59" t="s">
        <v>383</v>
      </c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BC121" s="42">
        <v>0</v>
      </c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61"/>
      <c r="BW121" s="42">
        <v>0</v>
      </c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61"/>
      <c r="CO121" s="42" t="s">
        <v>337</v>
      </c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4"/>
    </row>
    <row r="122" spans="1:110" s="21" customFormat="1" ht="67.5" customHeight="1" hidden="1">
      <c r="A122" s="70" t="s">
        <v>9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1"/>
      <c r="AC122" s="76" t="s">
        <v>213</v>
      </c>
      <c r="AD122" s="63"/>
      <c r="AE122" s="63"/>
      <c r="AF122" s="63"/>
      <c r="AG122" s="63"/>
      <c r="AH122" s="63"/>
      <c r="AI122" s="63" t="s">
        <v>69</v>
      </c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0">
        <f>BC123</f>
        <v>0</v>
      </c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f>BW123</f>
        <v>0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 t="s">
        <v>337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87"/>
    </row>
    <row r="123" spans="1:110" ht="67.5" customHeight="1" hidden="1">
      <c r="A123" s="52" t="s">
        <v>11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3"/>
      <c r="AC123" s="48" t="s">
        <v>213</v>
      </c>
      <c r="AD123" s="49"/>
      <c r="AE123" s="49"/>
      <c r="AF123" s="49"/>
      <c r="AG123" s="49"/>
      <c r="AH123" s="49"/>
      <c r="AI123" s="49" t="s">
        <v>12</v>
      </c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50">
        <v>0</v>
      </c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>
        <v>0</v>
      </c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 t="s">
        <v>337</v>
      </c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1"/>
    </row>
    <row r="124" spans="1:110" s="21" customFormat="1" ht="36" customHeight="1">
      <c r="A124" s="70" t="s">
        <v>368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1"/>
      <c r="AC124" s="76" t="s">
        <v>213</v>
      </c>
      <c r="AD124" s="63"/>
      <c r="AE124" s="63"/>
      <c r="AF124" s="63"/>
      <c r="AG124" s="63"/>
      <c r="AH124" s="63"/>
      <c r="AI124" s="63" t="s">
        <v>47</v>
      </c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0">
        <f>BC126</f>
        <v>2000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 t="str">
        <f>BW126</f>
        <v>-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f>BC124</f>
        <v>2000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87"/>
    </row>
    <row r="125" spans="1:110" ht="58.5" customHeight="1" hidden="1">
      <c r="A125" s="52" t="s">
        <v>198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3"/>
      <c r="AC125" s="48" t="s">
        <v>213</v>
      </c>
      <c r="AD125" s="49"/>
      <c r="AE125" s="49"/>
      <c r="AF125" s="49"/>
      <c r="AG125" s="49"/>
      <c r="AH125" s="49"/>
      <c r="AI125" s="49" t="s">
        <v>116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50" t="s">
        <v>337</v>
      </c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>
        <f>-BW125</f>
        <v>0</v>
      </c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1"/>
    </row>
    <row r="126" spans="1:110" ht="58.5" customHeight="1">
      <c r="A126" s="52" t="s">
        <v>198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3"/>
      <c r="AC126" s="48" t="s">
        <v>213</v>
      </c>
      <c r="AD126" s="49"/>
      <c r="AE126" s="49"/>
      <c r="AF126" s="49"/>
      <c r="AG126" s="49"/>
      <c r="AH126" s="49"/>
      <c r="AI126" s="49" t="s">
        <v>48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50">
        <v>2000</v>
      </c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 t="s">
        <v>337</v>
      </c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>
        <f>BC126</f>
        <v>2000</v>
      </c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1"/>
    </row>
    <row r="127" spans="1:111" s="35" customFormat="1" ht="30" customHeight="1">
      <c r="A127" s="74" t="s">
        <v>259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5"/>
      <c r="AC127" s="79" t="s">
        <v>213</v>
      </c>
      <c r="AD127" s="77"/>
      <c r="AE127" s="77"/>
      <c r="AF127" s="77"/>
      <c r="AG127" s="77"/>
      <c r="AH127" s="77"/>
      <c r="AI127" s="77" t="s">
        <v>49</v>
      </c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62">
        <f>BC130+BC132</f>
        <v>80000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 t="s">
        <v>337</v>
      </c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>
        <f>BC127</f>
        <v>80000</v>
      </c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92"/>
      <c r="DG127" s="33"/>
    </row>
    <row r="128" spans="1:110" s="21" customFormat="1" ht="20.25" customHeight="1" hidden="1">
      <c r="A128" s="70" t="s">
        <v>371</v>
      </c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1"/>
      <c r="AC128" s="76"/>
      <c r="AD128" s="63"/>
      <c r="AE128" s="63"/>
      <c r="AF128" s="63"/>
      <c r="AG128" s="63"/>
      <c r="AH128" s="63"/>
      <c r="AI128" s="63" t="s">
        <v>180</v>
      </c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0" t="str">
        <f>BC129</f>
        <v>-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>
        <f>BW129</f>
        <v>0</v>
      </c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>
        <f>CO129</f>
        <v>0</v>
      </c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87"/>
    </row>
    <row r="129" spans="1:110" ht="33.75" customHeight="1" hidden="1">
      <c r="A129" s="52" t="s">
        <v>153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3"/>
      <c r="AC129" s="48"/>
      <c r="AD129" s="49"/>
      <c r="AE129" s="49"/>
      <c r="AF129" s="49"/>
      <c r="AG129" s="49"/>
      <c r="AH129" s="49"/>
      <c r="AI129" s="49" t="s">
        <v>369</v>
      </c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50" t="s">
        <v>337</v>
      </c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>
        <f>-BW129</f>
        <v>0</v>
      </c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1"/>
    </row>
    <row r="130" spans="1:110" s="21" customFormat="1" ht="15" customHeight="1" hidden="1">
      <c r="A130" s="70" t="s">
        <v>363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1"/>
      <c r="AC130" s="76" t="s">
        <v>213</v>
      </c>
      <c r="AD130" s="63"/>
      <c r="AE130" s="63"/>
      <c r="AF130" s="63"/>
      <c r="AG130" s="63"/>
      <c r="AH130" s="63"/>
      <c r="AI130" s="63" t="s">
        <v>264</v>
      </c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0">
        <f>BC131</f>
        <v>0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>
        <f>BW131</f>
        <v>0</v>
      </c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>
        <f>BC130-BW130</f>
        <v>0</v>
      </c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87"/>
    </row>
    <row r="131" spans="1:110" ht="30" customHeight="1" hidden="1">
      <c r="A131" s="52" t="s">
        <v>260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3"/>
      <c r="AC131" s="48" t="s">
        <v>213</v>
      </c>
      <c r="AD131" s="49"/>
      <c r="AE131" s="49"/>
      <c r="AF131" s="49"/>
      <c r="AG131" s="49"/>
      <c r="AH131" s="49"/>
      <c r="AI131" s="49" t="s">
        <v>263</v>
      </c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50">
        <v>0</v>
      </c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>
        <v>0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>
        <f>BC131-BW131</f>
        <v>0</v>
      </c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1"/>
    </row>
    <row r="132" spans="1:110" s="21" customFormat="1" ht="24.75" customHeight="1">
      <c r="A132" s="70" t="s">
        <v>362</v>
      </c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1"/>
      <c r="AC132" s="76" t="s">
        <v>213</v>
      </c>
      <c r="AD132" s="63"/>
      <c r="AE132" s="63"/>
      <c r="AF132" s="63"/>
      <c r="AG132" s="63"/>
      <c r="AH132" s="63"/>
      <c r="AI132" s="63" t="s">
        <v>52</v>
      </c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0">
        <f>BC133</f>
        <v>80000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 t="str">
        <f>BW133</f>
        <v>-</v>
      </c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>
        <f>BC132</f>
        <v>80000</v>
      </c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87"/>
    </row>
    <row r="133" spans="1:110" ht="45.75" customHeight="1">
      <c r="A133" s="52" t="s">
        <v>154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3"/>
      <c r="AC133" s="48" t="s">
        <v>213</v>
      </c>
      <c r="AD133" s="49"/>
      <c r="AE133" s="49"/>
      <c r="AF133" s="49"/>
      <c r="AG133" s="49"/>
      <c r="AH133" s="49"/>
      <c r="AI133" s="49" t="s">
        <v>53</v>
      </c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50">
        <v>80000</v>
      </c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 t="s">
        <v>337</v>
      </c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>
        <f>BC133</f>
        <v>80000</v>
      </c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1"/>
    </row>
    <row r="134" spans="1:110" s="21" customFormat="1" ht="15" customHeight="1" hidden="1">
      <c r="A134" s="70" t="s">
        <v>135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1"/>
      <c r="AC134" s="76" t="s">
        <v>213</v>
      </c>
      <c r="AD134" s="63"/>
      <c r="AE134" s="63"/>
      <c r="AF134" s="63"/>
      <c r="AG134" s="63"/>
      <c r="AH134" s="63"/>
      <c r="AI134" s="63" t="s">
        <v>132</v>
      </c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0">
        <f>BC135</f>
        <v>-546000</v>
      </c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f>BW135</f>
        <v>0</v>
      </c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 t="s">
        <v>337</v>
      </c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87"/>
    </row>
    <row r="135" spans="1:110" ht="9.75" customHeight="1" hidden="1">
      <c r="A135" s="52" t="s">
        <v>134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3"/>
      <c r="AC135" s="48" t="s">
        <v>213</v>
      </c>
      <c r="AD135" s="49"/>
      <c r="AE135" s="49"/>
      <c r="AF135" s="49"/>
      <c r="AG135" s="49"/>
      <c r="AH135" s="49"/>
      <c r="AI135" s="49" t="s">
        <v>374</v>
      </c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50">
        <v>-546000</v>
      </c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>
        <v>0</v>
      </c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 t="s">
        <v>337</v>
      </c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1"/>
    </row>
    <row r="136" spans="1:110" s="36" customFormat="1" ht="24" customHeight="1">
      <c r="A136" s="120" t="s">
        <v>261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1"/>
      <c r="AC136" s="153" t="s">
        <v>213</v>
      </c>
      <c r="AD136" s="154"/>
      <c r="AE136" s="154"/>
      <c r="AF136" s="154"/>
      <c r="AG136" s="154"/>
      <c r="AH136" s="154"/>
      <c r="AI136" s="154" t="s">
        <v>54</v>
      </c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95">
        <f>BC137+BC151</f>
        <v>173500</v>
      </c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>
        <f>BW137</f>
        <v>82849</v>
      </c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>
        <f>BC136-BW136</f>
        <v>90651</v>
      </c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156"/>
    </row>
    <row r="137" spans="1:111" ht="58.5" customHeight="1">
      <c r="A137" s="70" t="s">
        <v>129</v>
      </c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1"/>
      <c r="AC137" s="76" t="s">
        <v>213</v>
      </c>
      <c r="AD137" s="63"/>
      <c r="AE137" s="63"/>
      <c r="AF137" s="63"/>
      <c r="AG137" s="63"/>
      <c r="AH137" s="63"/>
      <c r="AI137" s="63" t="s">
        <v>55</v>
      </c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0">
        <f>BC138+BC141+BC146</f>
        <v>173500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>
        <f>BW141</f>
        <v>82849</v>
      </c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>
        <f>BC137-BW137</f>
        <v>90651</v>
      </c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87"/>
      <c r="DG137" s="28"/>
    </row>
    <row r="138" spans="1:110" s="21" customFormat="1" ht="45" customHeight="1" hidden="1">
      <c r="A138" s="70" t="s">
        <v>130</v>
      </c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1"/>
      <c r="AC138" s="152" t="s">
        <v>213</v>
      </c>
      <c r="AD138" s="94"/>
      <c r="AE138" s="94"/>
      <c r="AF138" s="94"/>
      <c r="AG138" s="94"/>
      <c r="AH138" s="94"/>
      <c r="AI138" s="94" t="s">
        <v>56</v>
      </c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3">
        <f>BC139</f>
        <v>0</v>
      </c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>
        <f>BW139</f>
        <v>0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60" t="s">
        <v>337</v>
      </c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87"/>
    </row>
    <row r="139" spans="1:110" ht="38.25" customHeight="1" hidden="1">
      <c r="A139" s="70" t="s">
        <v>336</v>
      </c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1"/>
      <c r="AC139" s="76" t="s">
        <v>213</v>
      </c>
      <c r="AD139" s="63"/>
      <c r="AE139" s="63"/>
      <c r="AF139" s="63"/>
      <c r="AG139" s="63"/>
      <c r="AH139" s="63"/>
      <c r="AI139" s="63" t="s">
        <v>57</v>
      </c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0">
        <f>BC140</f>
        <v>0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>
        <f>BW140</f>
        <v>0</v>
      </c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 t="s">
        <v>337</v>
      </c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87"/>
    </row>
    <row r="140" spans="1:110" ht="42" customHeight="1" hidden="1">
      <c r="A140" s="52" t="s">
        <v>232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3"/>
      <c r="AC140" s="48" t="s">
        <v>213</v>
      </c>
      <c r="AD140" s="49"/>
      <c r="AE140" s="49"/>
      <c r="AF140" s="49"/>
      <c r="AG140" s="49"/>
      <c r="AH140" s="49"/>
      <c r="AI140" s="49" t="s">
        <v>58</v>
      </c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50">
        <v>0</v>
      </c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>
        <v>0</v>
      </c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 t="s">
        <v>337</v>
      </c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1"/>
    </row>
    <row r="141" spans="1:110" s="21" customFormat="1" ht="41.25" customHeight="1">
      <c r="A141" s="70" t="s">
        <v>122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1"/>
      <c r="AC141" s="152" t="s">
        <v>213</v>
      </c>
      <c r="AD141" s="94"/>
      <c r="AE141" s="94"/>
      <c r="AF141" s="94"/>
      <c r="AG141" s="94"/>
      <c r="AH141" s="94"/>
      <c r="AI141" s="94" t="s">
        <v>59</v>
      </c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3">
        <f>BC142+BC144</f>
        <v>173500</v>
      </c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>
        <f>BW144+BW142</f>
        <v>82849</v>
      </c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>
        <f>BC141-BW141</f>
        <v>90651</v>
      </c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155"/>
    </row>
    <row r="142" spans="1:110" ht="57.75" customHeight="1">
      <c r="A142" s="70" t="s">
        <v>322</v>
      </c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1"/>
      <c r="AC142" s="76" t="s">
        <v>213</v>
      </c>
      <c r="AD142" s="63"/>
      <c r="AE142" s="63"/>
      <c r="AF142" s="63"/>
      <c r="AG142" s="63"/>
      <c r="AH142" s="63"/>
      <c r="AI142" s="63" t="s">
        <v>385</v>
      </c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0">
        <f>BC143</f>
        <v>173300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>
        <f>BW143</f>
        <v>82649</v>
      </c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93">
        <f>BC142-BW142</f>
        <v>90651</v>
      </c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155"/>
    </row>
    <row r="143" spans="1:110" ht="66" customHeight="1">
      <c r="A143" s="52" t="s">
        <v>233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3"/>
      <c r="AC143" s="48" t="s">
        <v>213</v>
      </c>
      <c r="AD143" s="49"/>
      <c r="AE143" s="49"/>
      <c r="AF143" s="49"/>
      <c r="AG143" s="49"/>
      <c r="AH143" s="49"/>
      <c r="AI143" s="49" t="s">
        <v>386</v>
      </c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50">
        <v>173300</v>
      </c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>
        <v>82649</v>
      </c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93">
        <f>BC143-BW143</f>
        <v>90651</v>
      </c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155"/>
    </row>
    <row r="144" spans="1:110" s="21" customFormat="1" ht="53.25" customHeight="1">
      <c r="A144" s="70" t="s">
        <v>168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1"/>
      <c r="AC144" s="76" t="s">
        <v>213</v>
      </c>
      <c r="AD144" s="63"/>
      <c r="AE144" s="63"/>
      <c r="AF144" s="63"/>
      <c r="AG144" s="63"/>
      <c r="AH144" s="63"/>
      <c r="AI144" s="63" t="s">
        <v>388</v>
      </c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0">
        <v>200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>
        <f>BW145</f>
        <v>200</v>
      </c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93" t="s">
        <v>337</v>
      </c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155"/>
    </row>
    <row r="145" spans="1:110" ht="53.25" customHeight="1">
      <c r="A145" s="52" t="s">
        <v>234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3"/>
      <c r="AC145" s="48" t="s">
        <v>213</v>
      </c>
      <c r="AD145" s="49"/>
      <c r="AE145" s="49"/>
      <c r="AF145" s="49"/>
      <c r="AG145" s="49"/>
      <c r="AH145" s="49"/>
      <c r="AI145" s="49" t="s">
        <v>387</v>
      </c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50">
        <v>200</v>
      </c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>
        <v>200</v>
      </c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93" t="s">
        <v>337</v>
      </c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155"/>
    </row>
    <row r="146" spans="1:110" s="21" customFormat="1" ht="30" customHeight="1" hidden="1">
      <c r="A146" s="70" t="s">
        <v>262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1"/>
      <c r="AC146" s="76" t="s">
        <v>213</v>
      </c>
      <c r="AD146" s="63"/>
      <c r="AE146" s="63"/>
      <c r="AF146" s="63"/>
      <c r="AG146" s="63"/>
      <c r="AH146" s="63"/>
      <c r="AI146" s="63" t="s">
        <v>60</v>
      </c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0">
        <f>BC147+BC150</f>
        <v>0</v>
      </c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>
        <f>BW149</f>
        <v>0</v>
      </c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93">
        <f>BC146-BW146</f>
        <v>0</v>
      </c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155"/>
    </row>
    <row r="147" spans="1:110" s="21" customFormat="1" ht="79.5" customHeight="1" hidden="1">
      <c r="A147" s="70" t="s">
        <v>147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1"/>
      <c r="AC147" s="76" t="s">
        <v>213</v>
      </c>
      <c r="AD147" s="63"/>
      <c r="AE147" s="63"/>
      <c r="AF147" s="63"/>
      <c r="AG147" s="63"/>
      <c r="AH147" s="63"/>
      <c r="AI147" s="94" t="s">
        <v>146</v>
      </c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3">
        <f>BC148</f>
        <v>0</v>
      </c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>
        <f>BW148</f>
        <v>0</v>
      </c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 t="s">
        <v>337</v>
      </c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155"/>
    </row>
    <row r="148" spans="1:110" ht="75.75" customHeight="1" hidden="1">
      <c r="A148" s="52" t="s">
        <v>144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3"/>
      <c r="AC148" s="48" t="s">
        <v>213</v>
      </c>
      <c r="AD148" s="49"/>
      <c r="AE148" s="49"/>
      <c r="AF148" s="49"/>
      <c r="AG148" s="49"/>
      <c r="AH148" s="49"/>
      <c r="AI148" s="49" t="s">
        <v>145</v>
      </c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 t="s">
        <v>337</v>
      </c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1"/>
    </row>
    <row r="149" spans="1:110" s="21" customFormat="1" ht="42" customHeight="1" hidden="1">
      <c r="A149" s="70" t="s">
        <v>326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1"/>
      <c r="AC149" s="76" t="s">
        <v>213</v>
      </c>
      <c r="AD149" s="63"/>
      <c r="AE149" s="63"/>
      <c r="AF149" s="63"/>
      <c r="AG149" s="63"/>
      <c r="AH149" s="63"/>
      <c r="AI149" s="94" t="s">
        <v>61</v>
      </c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  <c r="AT149" s="94"/>
      <c r="AU149" s="94"/>
      <c r="AV149" s="94"/>
      <c r="AW149" s="94"/>
      <c r="AX149" s="94"/>
      <c r="AY149" s="94"/>
      <c r="AZ149" s="94"/>
      <c r="BA149" s="94"/>
      <c r="BB149" s="94"/>
      <c r="BC149" s="93">
        <f>BC150</f>
        <v>0</v>
      </c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>
        <f>BW150</f>
        <v>0</v>
      </c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>
        <f>BC149-BW149</f>
        <v>0</v>
      </c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155"/>
    </row>
    <row r="150" spans="1:110" ht="43.5" customHeight="1" hidden="1">
      <c r="A150" s="52" t="s">
        <v>235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3"/>
      <c r="AC150" s="48" t="s">
        <v>213</v>
      </c>
      <c r="AD150" s="49"/>
      <c r="AE150" s="49"/>
      <c r="AF150" s="49"/>
      <c r="AG150" s="49"/>
      <c r="AH150" s="49"/>
      <c r="AI150" s="49" t="s">
        <v>62</v>
      </c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50">
        <v>0</v>
      </c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>
        <v>0</v>
      </c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93">
        <f>BC150-BW150</f>
        <v>0</v>
      </c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155"/>
    </row>
    <row r="151" spans="1:110" ht="63" customHeight="1" hidden="1">
      <c r="A151" s="70" t="s">
        <v>365</v>
      </c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1"/>
      <c r="AC151" s="152" t="s">
        <v>213</v>
      </c>
      <c r="AD151" s="94"/>
      <c r="AE151" s="94"/>
      <c r="AF151" s="94"/>
      <c r="AG151" s="94"/>
      <c r="AH151" s="94"/>
      <c r="AI151" s="94" t="s">
        <v>364</v>
      </c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  <c r="AT151" s="94"/>
      <c r="AU151" s="94"/>
      <c r="AV151" s="94"/>
      <c r="AW151" s="94"/>
      <c r="AX151" s="94"/>
      <c r="AY151" s="94"/>
      <c r="AZ151" s="94"/>
      <c r="BA151" s="94"/>
      <c r="BB151" s="94"/>
      <c r="BC151" s="162">
        <f>BC152</f>
        <v>0</v>
      </c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>
        <f>BW152</f>
        <v>0</v>
      </c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 t="s">
        <v>337</v>
      </c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3"/>
    </row>
    <row r="152" spans="1:110" ht="58.5" customHeight="1" hidden="1">
      <c r="A152" s="52" t="s">
        <v>367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3"/>
      <c r="AC152" s="48" t="s">
        <v>213</v>
      </c>
      <c r="AD152" s="49"/>
      <c r="AE152" s="49"/>
      <c r="AF152" s="49"/>
      <c r="AG152" s="49"/>
      <c r="AH152" s="49"/>
      <c r="AI152" s="49" t="s">
        <v>366</v>
      </c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160">
        <v>0</v>
      </c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>
        <v>0</v>
      </c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 t="s">
        <v>337</v>
      </c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1"/>
    </row>
  </sheetData>
  <sheetProtection/>
  <mergeCells count="880">
    <mergeCell ref="A20:AB20"/>
    <mergeCell ref="AC20:AH20"/>
    <mergeCell ref="AI20:BB20"/>
    <mergeCell ref="BC20:BV20"/>
    <mergeCell ref="BW20:CN20"/>
    <mergeCell ref="CO20:DF20"/>
    <mergeCell ref="BW115:CN115"/>
    <mergeCell ref="CO115:DF115"/>
    <mergeCell ref="A115:AB115"/>
    <mergeCell ref="AC115:AH115"/>
    <mergeCell ref="AI115:BB115"/>
    <mergeCell ref="BC115:BV115"/>
    <mergeCell ref="CO118:DF118"/>
    <mergeCell ref="A116:AB116"/>
    <mergeCell ref="AC116:AH116"/>
    <mergeCell ref="AI116:BB116"/>
    <mergeCell ref="BC116:BV116"/>
    <mergeCell ref="BW116:CN116"/>
    <mergeCell ref="CO116:DF116"/>
    <mergeCell ref="A117:AB117"/>
    <mergeCell ref="AC117:AH117"/>
    <mergeCell ref="BW117:CN117"/>
    <mergeCell ref="A119:AB119"/>
    <mergeCell ref="AC119:AH119"/>
    <mergeCell ref="A118:AB118"/>
    <mergeCell ref="AC118:AH118"/>
    <mergeCell ref="AI118:BB118"/>
    <mergeCell ref="BC118:BV118"/>
    <mergeCell ref="BC119:BV119"/>
    <mergeCell ref="A111:AB111"/>
    <mergeCell ref="AC111:AH111"/>
    <mergeCell ref="BW118:CN118"/>
    <mergeCell ref="BW120:CN120"/>
    <mergeCell ref="CO120:DF120"/>
    <mergeCell ref="A120:AB120"/>
    <mergeCell ref="AC120:AH120"/>
    <mergeCell ref="AI120:BB120"/>
    <mergeCell ref="BC120:BV120"/>
    <mergeCell ref="BW119:CN119"/>
    <mergeCell ref="A112:AB112"/>
    <mergeCell ref="AC112:AH112"/>
    <mergeCell ref="AI112:BB112"/>
    <mergeCell ref="BC112:BV112"/>
    <mergeCell ref="BW112:CN112"/>
    <mergeCell ref="CO112:DF112"/>
    <mergeCell ref="AI111:BB111"/>
    <mergeCell ref="BC111:BV111"/>
    <mergeCell ref="A1:DF1"/>
    <mergeCell ref="A8:AQ8"/>
    <mergeCell ref="AC42:AH42"/>
    <mergeCell ref="AI41:BB41"/>
    <mergeCell ref="AC41:AH41"/>
    <mergeCell ref="AC40:AH40"/>
    <mergeCell ref="A5:R5"/>
    <mergeCell ref="CO111:DF111"/>
    <mergeCell ref="A22:AB22"/>
    <mergeCell ref="AI22:BB22"/>
    <mergeCell ref="BC25:BV25"/>
    <mergeCell ref="AI48:BB48"/>
    <mergeCell ref="AI94:BB94"/>
    <mergeCell ref="BC89:BV89"/>
    <mergeCell ref="AI61:BB61"/>
    <mergeCell ref="AI68:BB68"/>
    <mergeCell ref="AI70:BB70"/>
    <mergeCell ref="AI65:BB65"/>
    <mergeCell ref="BC149:BV149"/>
    <mergeCell ref="AI150:BB150"/>
    <mergeCell ref="A152:AB152"/>
    <mergeCell ref="AC152:AH152"/>
    <mergeCell ref="AI152:BB152"/>
    <mergeCell ref="BC152:BV152"/>
    <mergeCell ref="A151:AB151"/>
    <mergeCell ref="AC151:AH151"/>
    <mergeCell ref="AI151:BB151"/>
    <mergeCell ref="BC151:BV151"/>
    <mergeCell ref="BW150:CN150"/>
    <mergeCell ref="CO150:DF150"/>
    <mergeCell ref="BC150:BV150"/>
    <mergeCell ref="CO152:DF152"/>
    <mergeCell ref="CO144:DF144"/>
    <mergeCell ref="BW145:CN145"/>
    <mergeCell ref="CO145:DF145"/>
    <mergeCell ref="CO147:DF147"/>
    <mergeCell ref="BW151:CN151"/>
    <mergeCell ref="CO151:DF151"/>
    <mergeCell ref="BW152:CN152"/>
    <mergeCell ref="BW149:CN149"/>
    <mergeCell ref="CO149:DF149"/>
    <mergeCell ref="BC91:BV91"/>
    <mergeCell ref="BC84:BV84"/>
    <mergeCell ref="BC85:BV85"/>
    <mergeCell ref="BW97:CN97"/>
    <mergeCell ref="BW96:CN96"/>
    <mergeCell ref="BW107:CN107"/>
    <mergeCell ref="BW104:CN104"/>
    <mergeCell ref="BC66:BV66"/>
    <mergeCell ref="AI91:BB91"/>
    <mergeCell ref="BC65:BV65"/>
    <mergeCell ref="AI122:BB122"/>
    <mergeCell ref="AI119:BB119"/>
    <mergeCell ref="AI107:BB107"/>
    <mergeCell ref="AI108:BB108"/>
    <mergeCell ref="AI110:BB110"/>
    <mergeCell ref="AI109:BB109"/>
    <mergeCell ref="AI114:BB114"/>
    <mergeCell ref="AI60:BB60"/>
    <mergeCell ref="AI74:BB74"/>
    <mergeCell ref="AI106:BB106"/>
    <mergeCell ref="BC104:BV104"/>
    <mergeCell ref="AI105:BB105"/>
    <mergeCell ref="BC106:BV106"/>
    <mergeCell ref="BC105:BV105"/>
    <mergeCell ref="AI104:BB104"/>
    <mergeCell ref="AI69:BB69"/>
    <mergeCell ref="BC67:BV67"/>
    <mergeCell ref="AI137:BB137"/>
    <mergeCell ref="AI131:BB131"/>
    <mergeCell ref="AI117:BB117"/>
    <mergeCell ref="AI128:BB128"/>
    <mergeCell ref="AI125:BB125"/>
    <mergeCell ref="AI136:BB136"/>
    <mergeCell ref="AI123:BB123"/>
    <mergeCell ref="AI149:BB149"/>
    <mergeCell ref="AI148:BB148"/>
    <mergeCell ref="AI145:BB145"/>
    <mergeCell ref="AI147:BB147"/>
    <mergeCell ref="AI144:BB144"/>
    <mergeCell ref="AC71:AH71"/>
    <mergeCell ref="AC72:AH72"/>
    <mergeCell ref="AI84:BB84"/>
    <mergeCell ref="AI72:BB72"/>
    <mergeCell ref="AI103:BB103"/>
    <mergeCell ref="AC38:AH38"/>
    <mergeCell ref="AI38:BB38"/>
    <mergeCell ref="AC61:AH61"/>
    <mergeCell ref="AC60:AH60"/>
    <mergeCell ref="AC45:AH45"/>
    <mergeCell ref="AC54:AH54"/>
    <mergeCell ref="AC56:AH56"/>
    <mergeCell ref="AC55:AH55"/>
    <mergeCell ref="AI45:BB45"/>
    <mergeCell ref="AC52:AH52"/>
    <mergeCell ref="AC70:AH70"/>
    <mergeCell ref="AC85:AH85"/>
    <mergeCell ref="A83:AB83"/>
    <mergeCell ref="A89:AB89"/>
    <mergeCell ref="A88:AB88"/>
    <mergeCell ref="A85:AB85"/>
    <mergeCell ref="AC87:AH87"/>
    <mergeCell ref="AC89:AH89"/>
    <mergeCell ref="AC84:AH84"/>
    <mergeCell ref="AC82:AH82"/>
    <mergeCell ref="BC70:BV70"/>
    <mergeCell ref="BC69:BV69"/>
    <mergeCell ref="BW77:CN77"/>
    <mergeCell ref="BW79:CN79"/>
    <mergeCell ref="BW82:CN82"/>
    <mergeCell ref="BW78:CN78"/>
    <mergeCell ref="BW81:CN81"/>
    <mergeCell ref="BC80:BV80"/>
    <mergeCell ref="BC71:BV71"/>
    <mergeCell ref="BC72:BV72"/>
    <mergeCell ref="CO79:DF79"/>
    <mergeCell ref="BW83:CN83"/>
    <mergeCell ref="BW80:CN80"/>
    <mergeCell ref="CO80:DF80"/>
    <mergeCell ref="CO81:DF81"/>
    <mergeCell ref="BC83:BV83"/>
    <mergeCell ref="CO82:DF82"/>
    <mergeCell ref="CO83:DF83"/>
    <mergeCell ref="CO76:DF76"/>
    <mergeCell ref="A80:AB80"/>
    <mergeCell ref="AC80:AH80"/>
    <mergeCell ref="BC79:BV79"/>
    <mergeCell ref="AI78:BB78"/>
    <mergeCell ref="AI77:BB77"/>
    <mergeCell ref="BC77:BV77"/>
    <mergeCell ref="BC78:BV78"/>
    <mergeCell ref="AI76:BB76"/>
    <mergeCell ref="A77:AB77"/>
    <mergeCell ref="T2:CM2"/>
    <mergeCell ref="AP4:BM4"/>
    <mergeCell ref="BN4:BQ4"/>
    <mergeCell ref="BR4:BT4"/>
    <mergeCell ref="BZ3:CM3"/>
    <mergeCell ref="CD4:CM4"/>
    <mergeCell ref="AD4:AO4"/>
    <mergeCell ref="BW105:CN105"/>
    <mergeCell ref="BW106:CN106"/>
    <mergeCell ref="BW99:CN99"/>
    <mergeCell ref="BW98:CN98"/>
    <mergeCell ref="BW100:CN100"/>
    <mergeCell ref="CO95:DF95"/>
    <mergeCell ref="CO92:DF92"/>
    <mergeCell ref="CO96:DF96"/>
    <mergeCell ref="CO97:DF97"/>
    <mergeCell ref="CO94:DF94"/>
    <mergeCell ref="BW109:CN109"/>
    <mergeCell ref="BW101:CN101"/>
    <mergeCell ref="BW103:CN103"/>
    <mergeCell ref="BW102:CN102"/>
    <mergeCell ref="BW95:CN95"/>
    <mergeCell ref="CO109:DF109"/>
    <mergeCell ref="CO107:DF107"/>
    <mergeCell ref="CO106:DF106"/>
    <mergeCell ref="CO98:DF98"/>
    <mergeCell ref="CO108:DF108"/>
    <mergeCell ref="CO104:DF104"/>
    <mergeCell ref="CO105:DF105"/>
    <mergeCell ref="CO99:DF99"/>
    <mergeCell ref="CO101:DF101"/>
    <mergeCell ref="CO100:DF100"/>
    <mergeCell ref="CO127:DF127"/>
    <mergeCell ref="CO114:DF114"/>
    <mergeCell ref="CO124:DF124"/>
    <mergeCell ref="CO122:DF122"/>
    <mergeCell ref="CO126:DF126"/>
    <mergeCell ref="CO125:DF125"/>
    <mergeCell ref="CO123:DF123"/>
    <mergeCell ref="CO119:DF119"/>
    <mergeCell ref="CO117:DF117"/>
    <mergeCell ref="CO121:DF121"/>
    <mergeCell ref="CO129:DF129"/>
    <mergeCell ref="BW110:CN110"/>
    <mergeCell ref="BW108:CN108"/>
    <mergeCell ref="BW132:CN132"/>
    <mergeCell ref="BW130:CN130"/>
    <mergeCell ref="BW128:CN128"/>
    <mergeCell ref="BW123:CN123"/>
    <mergeCell ref="BW127:CN127"/>
    <mergeCell ref="BW126:CN126"/>
    <mergeCell ref="CO128:DF128"/>
    <mergeCell ref="BW148:CN148"/>
    <mergeCell ref="CO148:DF148"/>
    <mergeCell ref="CO136:DF136"/>
    <mergeCell ref="BW137:CN137"/>
    <mergeCell ref="BW139:CN139"/>
    <mergeCell ref="BW136:CN136"/>
    <mergeCell ref="CO137:DF137"/>
    <mergeCell ref="CO138:DF138"/>
    <mergeCell ref="CO140:DF140"/>
    <mergeCell ref="BW142:CN142"/>
    <mergeCell ref="CO146:DF146"/>
    <mergeCell ref="BC143:BV143"/>
    <mergeCell ref="AI146:BB146"/>
    <mergeCell ref="AI142:BB142"/>
    <mergeCell ref="BW144:CN144"/>
    <mergeCell ref="AI140:BB140"/>
    <mergeCell ref="CO141:DF141"/>
    <mergeCell ref="CO139:DF139"/>
    <mergeCell ref="BW141:CN141"/>
    <mergeCell ref="BC142:BV142"/>
    <mergeCell ref="BC141:BV141"/>
    <mergeCell ref="AI139:BB139"/>
    <mergeCell ref="BC139:BV139"/>
    <mergeCell ref="A125:AB125"/>
    <mergeCell ref="AC125:AH125"/>
    <mergeCell ref="A129:AB129"/>
    <mergeCell ref="CO132:DF132"/>
    <mergeCell ref="CO143:DF143"/>
    <mergeCell ref="BW143:CN143"/>
    <mergeCell ref="BW140:CN140"/>
    <mergeCell ref="CO142:DF142"/>
    <mergeCell ref="BW138:CN138"/>
    <mergeCell ref="BW133:CN133"/>
    <mergeCell ref="AC139:AH139"/>
    <mergeCell ref="AC142:AH142"/>
    <mergeCell ref="AC140:AH140"/>
    <mergeCell ref="AC124:AH124"/>
    <mergeCell ref="AC122:AH122"/>
    <mergeCell ref="A131:AB131"/>
    <mergeCell ref="A122:AB122"/>
    <mergeCell ref="AC131:AH131"/>
    <mergeCell ref="AC130:AH130"/>
    <mergeCell ref="AC123:AH123"/>
    <mergeCell ref="A144:AB144"/>
    <mergeCell ref="A148:AB148"/>
    <mergeCell ref="AC148:AH148"/>
    <mergeCell ref="AC135:AH135"/>
    <mergeCell ref="A145:AB145"/>
    <mergeCell ref="A139:AB139"/>
    <mergeCell ref="AC138:AH138"/>
    <mergeCell ref="AC137:AH137"/>
    <mergeCell ref="AC144:AH144"/>
    <mergeCell ref="AC136:AH136"/>
    <mergeCell ref="A114:AB114"/>
    <mergeCell ref="AC134:AH134"/>
    <mergeCell ref="AC133:AH133"/>
    <mergeCell ref="AC128:AH128"/>
    <mergeCell ref="AC126:AH126"/>
    <mergeCell ref="A150:AB150"/>
    <mergeCell ref="AC150:AH150"/>
    <mergeCell ref="A149:AB149"/>
    <mergeCell ref="AC149:AH149"/>
    <mergeCell ref="AC145:AH145"/>
    <mergeCell ref="AC110:AH110"/>
    <mergeCell ref="AC129:AH129"/>
    <mergeCell ref="A141:AB141"/>
    <mergeCell ref="AC141:AH141"/>
    <mergeCell ref="A140:AB140"/>
    <mergeCell ref="AC114:AH114"/>
    <mergeCell ref="A124:AB124"/>
    <mergeCell ref="A134:AB134"/>
    <mergeCell ref="AC127:AH127"/>
    <mergeCell ref="AC132:AH132"/>
    <mergeCell ref="A126:AB126"/>
    <mergeCell ref="A128:AB128"/>
    <mergeCell ref="A132:AB132"/>
    <mergeCell ref="A147:AB147"/>
    <mergeCell ref="A146:AB146"/>
    <mergeCell ref="AC147:AH147"/>
    <mergeCell ref="AC146:AH146"/>
    <mergeCell ref="A142:AB142"/>
    <mergeCell ref="AC143:AH143"/>
    <mergeCell ref="A143:AB143"/>
    <mergeCell ref="A138:AB138"/>
    <mergeCell ref="A105:AB105"/>
    <mergeCell ref="A110:AB110"/>
    <mergeCell ref="A136:AB136"/>
    <mergeCell ref="A135:AB135"/>
    <mergeCell ref="A137:AB137"/>
    <mergeCell ref="A133:AB133"/>
    <mergeCell ref="A123:AB123"/>
    <mergeCell ref="A127:AB127"/>
    <mergeCell ref="A130:AB130"/>
    <mergeCell ref="AC106:AH106"/>
    <mergeCell ref="AC107:AH107"/>
    <mergeCell ref="AC109:AH109"/>
    <mergeCell ref="AC105:AH105"/>
    <mergeCell ref="A108:AB108"/>
    <mergeCell ref="A107:AB107"/>
    <mergeCell ref="A106:AB106"/>
    <mergeCell ref="A109:AB109"/>
    <mergeCell ref="AC108:AH108"/>
    <mergeCell ref="AC104:AH104"/>
    <mergeCell ref="A101:AB101"/>
    <mergeCell ref="A102:AB102"/>
    <mergeCell ref="A103:AB103"/>
    <mergeCell ref="AC103:AH103"/>
    <mergeCell ref="AC101:AH101"/>
    <mergeCell ref="A104:AB104"/>
    <mergeCell ref="A95:AB95"/>
    <mergeCell ref="A97:AB97"/>
    <mergeCell ref="A99:AB99"/>
    <mergeCell ref="A100:AB100"/>
    <mergeCell ref="A98:AB98"/>
    <mergeCell ref="A96:AB96"/>
    <mergeCell ref="AC99:AH99"/>
    <mergeCell ref="AC100:AH100"/>
    <mergeCell ref="AC102:AH102"/>
    <mergeCell ref="AI99:BB99"/>
    <mergeCell ref="AI102:BB102"/>
    <mergeCell ref="BC101:BV101"/>
    <mergeCell ref="AI101:BB101"/>
    <mergeCell ref="AI100:BB100"/>
    <mergeCell ref="AC97:AH97"/>
    <mergeCell ref="AC95:AH95"/>
    <mergeCell ref="AI98:BB98"/>
    <mergeCell ref="AI97:BB97"/>
    <mergeCell ref="AI95:BB95"/>
    <mergeCell ref="AC96:AH96"/>
    <mergeCell ref="AC98:AH98"/>
    <mergeCell ref="AI93:BB93"/>
    <mergeCell ref="AI92:BB92"/>
    <mergeCell ref="A93:AB93"/>
    <mergeCell ref="AC93:AH93"/>
    <mergeCell ref="A90:AB90"/>
    <mergeCell ref="AI90:BB90"/>
    <mergeCell ref="AC90:AH90"/>
    <mergeCell ref="A92:AB92"/>
    <mergeCell ref="A91:AB91"/>
    <mergeCell ref="A94:AB94"/>
    <mergeCell ref="A87:AB87"/>
    <mergeCell ref="AC92:AH92"/>
    <mergeCell ref="A86:AB86"/>
    <mergeCell ref="AC86:AH86"/>
    <mergeCell ref="AC94:AH94"/>
    <mergeCell ref="AC91:AH91"/>
    <mergeCell ref="AI79:BB79"/>
    <mergeCell ref="A79:AB79"/>
    <mergeCell ref="AC79:AH79"/>
    <mergeCell ref="A78:AB78"/>
    <mergeCell ref="AC78:AH78"/>
    <mergeCell ref="AC83:AH83"/>
    <mergeCell ref="A81:AB81"/>
    <mergeCell ref="AC81:AH81"/>
    <mergeCell ref="AI82:BB82"/>
    <mergeCell ref="A82:AB82"/>
    <mergeCell ref="AI66:BB66"/>
    <mergeCell ref="AC68:AH68"/>
    <mergeCell ref="BW66:CN66"/>
    <mergeCell ref="AC67:AH67"/>
    <mergeCell ref="AI67:BB67"/>
    <mergeCell ref="BW73:CN73"/>
    <mergeCell ref="AI71:BB71"/>
    <mergeCell ref="BW71:CN71"/>
    <mergeCell ref="AI73:BB73"/>
    <mergeCell ref="BC73:BV73"/>
    <mergeCell ref="CO72:DF72"/>
    <mergeCell ref="AI64:BB64"/>
    <mergeCell ref="AI62:BB62"/>
    <mergeCell ref="AC64:AH64"/>
    <mergeCell ref="AC63:AH63"/>
    <mergeCell ref="AI63:BB63"/>
    <mergeCell ref="AC69:AH69"/>
    <mergeCell ref="AC66:AH66"/>
    <mergeCell ref="CO63:DF63"/>
    <mergeCell ref="CO67:DF67"/>
    <mergeCell ref="CO17:DF17"/>
    <mergeCell ref="AC50:AH50"/>
    <mergeCell ref="AC57:AH57"/>
    <mergeCell ref="AC59:AH59"/>
    <mergeCell ref="AI59:BB59"/>
    <mergeCell ref="AC58:AH58"/>
    <mergeCell ref="AI58:BB58"/>
    <mergeCell ref="AI54:BB54"/>
    <mergeCell ref="AC53:AH53"/>
    <mergeCell ref="AC46:AH46"/>
    <mergeCell ref="CO30:DF30"/>
    <mergeCell ref="AC65:AH65"/>
    <mergeCell ref="AC62:AH62"/>
    <mergeCell ref="CO16:DF16"/>
    <mergeCell ref="CO18:DF18"/>
    <mergeCell ref="CO19:DF19"/>
    <mergeCell ref="AC43:AH43"/>
    <mergeCell ref="BC27:BV27"/>
    <mergeCell ref="BW29:CN29"/>
    <mergeCell ref="BW39:CN39"/>
    <mergeCell ref="BC41:BV41"/>
    <mergeCell ref="BC37:BV37"/>
    <mergeCell ref="BW40:CN40"/>
    <mergeCell ref="BC40:BV40"/>
    <mergeCell ref="CO21:DF21"/>
    <mergeCell ref="CO31:DF31"/>
    <mergeCell ref="CO32:DF32"/>
    <mergeCell ref="CO26:DF26"/>
    <mergeCell ref="CO22:DF22"/>
    <mergeCell ref="CO25:DF25"/>
    <mergeCell ref="CO29:DF29"/>
    <mergeCell ref="CO24:DF24"/>
    <mergeCell ref="BW45:CN45"/>
    <mergeCell ref="BC44:BV44"/>
    <mergeCell ref="BC45:BV45"/>
    <mergeCell ref="BW44:CN44"/>
    <mergeCell ref="BW43:CN43"/>
    <mergeCell ref="BC38:BV38"/>
    <mergeCell ref="CO44:DF44"/>
    <mergeCell ref="BC39:BV39"/>
    <mergeCell ref="BC50:BV50"/>
    <mergeCell ref="AI57:BB57"/>
    <mergeCell ref="BC58:BV58"/>
    <mergeCell ref="BC57:BV57"/>
    <mergeCell ref="AI56:BB56"/>
    <mergeCell ref="AI50:BB50"/>
    <mergeCell ref="AC51:AH51"/>
    <mergeCell ref="AC49:AH49"/>
    <mergeCell ref="AI49:BB49"/>
    <mergeCell ref="BC52:BV52"/>
    <mergeCell ref="AI55:BB55"/>
    <mergeCell ref="BC54:BV54"/>
    <mergeCell ref="BC53:BV53"/>
    <mergeCell ref="BC51:BV51"/>
    <mergeCell ref="AI53:BB53"/>
    <mergeCell ref="BC55:BV55"/>
    <mergeCell ref="CO7:DF7"/>
    <mergeCell ref="CO8:DF8"/>
    <mergeCell ref="A10:DF10"/>
    <mergeCell ref="CO11:DF11"/>
    <mergeCell ref="AI11:BB11"/>
    <mergeCell ref="CO9:DF9"/>
    <mergeCell ref="AI39:BB39"/>
    <mergeCell ref="AI30:BB30"/>
    <mergeCell ref="AI37:BB37"/>
    <mergeCell ref="BW11:CN11"/>
    <mergeCell ref="BC11:BV11"/>
    <mergeCell ref="AC37:AH37"/>
    <mergeCell ref="AC36:AH36"/>
    <mergeCell ref="AI28:BB28"/>
    <mergeCell ref="AC34:AH34"/>
    <mergeCell ref="AI29:BB29"/>
    <mergeCell ref="CO3:DF3"/>
    <mergeCell ref="CO4:DF4"/>
    <mergeCell ref="CO5:DF5"/>
    <mergeCell ref="CO6:DF6"/>
    <mergeCell ref="AC39:AH39"/>
    <mergeCell ref="AI36:BB36"/>
    <mergeCell ref="AI25:BB25"/>
    <mergeCell ref="AC31:AH31"/>
    <mergeCell ref="AI31:BB31"/>
    <mergeCell ref="AI27:BB27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59:AB59"/>
    <mergeCell ref="A47:AB47"/>
    <mergeCell ref="A52:AB52"/>
    <mergeCell ref="A58:AB58"/>
    <mergeCell ref="A48:AB48"/>
    <mergeCell ref="A54:AB54"/>
    <mergeCell ref="A53:AB53"/>
    <mergeCell ref="A45:AB45"/>
    <mergeCell ref="CO13:DF13"/>
    <mergeCell ref="CD5:CM5"/>
    <mergeCell ref="A37:AB37"/>
    <mergeCell ref="A40:AB40"/>
    <mergeCell ref="A38:AB38"/>
    <mergeCell ref="A39:AB39"/>
    <mergeCell ref="AC14:AH14"/>
    <mergeCell ref="AC16:AH16"/>
    <mergeCell ref="AI15:BB15"/>
    <mergeCell ref="BW28:CN28"/>
    <mergeCell ref="CO2:DF2"/>
    <mergeCell ref="BW36:CN36"/>
    <mergeCell ref="BW24:CN24"/>
    <mergeCell ref="BW25:CN25"/>
    <mergeCell ref="BW17:CN17"/>
    <mergeCell ref="BW13:CN13"/>
    <mergeCell ref="BW15:CN15"/>
    <mergeCell ref="BW26:CN26"/>
    <mergeCell ref="CO28:DF28"/>
    <mergeCell ref="CO27:DF27"/>
    <mergeCell ref="A64:AB64"/>
    <mergeCell ref="A66:AB66"/>
    <mergeCell ref="A65:AB65"/>
    <mergeCell ref="A67:AB67"/>
    <mergeCell ref="A50:AB50"/>
    <mergeCell ref="A57:AB57"/>
    <mergeCell ref="A51:AB51"/>
    <mergeCell ref="A63:AB63"/>
    <mergeCell ref="A60:AB60"/>
    <mergeCell ref="A61:AB61"/>
    <mergeCell ref="AC73:AH73"/>
    <mergeCell ref="A70:AB70"/>
    <mergeCell ref="A71:AB71"/>
    <mergeCell ref="A73:AB73"/>
    <mergeCell ref="A72:AB72"/>
    <mergeCell ref="A46:AB46"/>
    <mergeCell ref="A55:AB55"/>
    <mergeCell ref="A56:AB56"/>
    <mergeCell ref="A69:AB69"/>
    <mergeCell ref="A68:AB68"/>
    <mergeCell ref="A74:AB74"/>
    <mergeCell ref="AC74:AH74"/>
    <mergeCell ref="AC75:AH75"/>
    <mergeCell ref="AI75:BB75"/>
    <mergeCell ref="AC77:AH77"/>
    <mergeCell ref="AC88:AH88"/>
    <mergeCell ref="A84:AB84"/>
    <mergeCell ref="A76:AB76"/>
    <mergeCell ref="AC76:AH76"/>
    <mergeCell ref="A75:AB75"/>
    <mergeCell ref="AI87:BB87"/>
    <mergeCell ref="AI88:BB88"/>
    <mergeCell ref="AI86:BB86"/>
    <mergeCell ref="AI89:BB89"/>
    <mergeCell ref="AI85:BB85"/>
    <mergeCell ref="AI81:BB81"/>
    <mergeCell ref="AI83:BB83"/>
    <mergeCell ref="BW122:CN122"/>
    <mergeCell ref="BW125:CN125"/>
    <mergeCell ref="BC110:BV110"/>
    <mergeCell ref="BC114:BV114"/>
    <mergeCell ref="BC117:BV117"/>
    <mergeCell ref="BC121:BV121"/>
    <mergeCell ref="BW121:CN121"/>
    <mergeCell ref="BC124:BV124"/>
    <mergeCell ref="BW114:CN114"/>
    <mergeCell ref="BW111:CN111"/>
    <mergeCell ref="AI138:BB138"/>
    <mergeCell ref="BC136:BV136"/>
    <mergeCell ref="AI135:BB135"/>
    <mergeCell ref="BC135:BV135"/>
    <mergeCell ref="BC148:BV148"/>
    <mergeCell ref="BC144:BV144"/>
    <mergeCell ref="BC137:BV137"/>
    <mergeCell ref="AI143:BB143"/>
    <mergeCell ref="AI141:BB141"/>
    <mergeCell ref="BC140:BV140"/>
    <mergeCell ref="BW147:CN147"/>
    <mergeCell ref="BC146:BV146"/>
    <mergeCell ref="BW146:CN146"/>
    <mergeCell ref="BC145:BV145"/>
    <mergeCell ref="BC147:BV147"/>
    <mergeCell ref="CO133:DF133"/>
    <mergeCell ref="BW134:CN134"/>
    <mergeCell ref="CO135:DF135"/>
    <mergeCell ref="BW135:CN135"/>
    <mergeCell ref="CO134:DF134"/>
    <mergeCell ref="BC138:BV138"/>
    <mergeCell ref="AI134:BB134"/>
    <mergeCell ref="BC134:BV134"/>
    <mergeCell ref="CO58:DF58"/>
    <mergeCell ref="BC108:BV108"/>
    <mergeCell ref="BC109:BV109"/>
    <mergeCell ref="BC132:BV132"/>
    <mergeCell ref="AI129:BB129"/>
    <mergeCell ref="AI132:BB132"/>
    <mergeCell ref="AI124:BB124"/>
    <mergeCell ref="BC128:BV128"/>
    <mergeCell ref="AI127:BB127"/>
    <mergeCell ref="AI126:BB126"/>
    <mergeCell ref="BW58:CN58"/>
    <mergeCell ref="BC133:BV133"/>
    <mergeCell ref="AI133:BB133"/>
    <mergeCell ref="AI80:BB80"/>
    <mergeCell ref="AI96:BB96"/>
    <mergeCell ref="BC87:BV87"/>
    <mergeCell ref="BC95:BV95"/>
    <mergeCell ref="CO41:DF41"/>
    <mergeCell ref="CO42:DF42"/>
    <mergeCell ref="CO47:DF47"/>
    <mergeCell ref="CO45:DF45"/>
    <mergeCell ref="CO46:DF46"/>
    <mergeCell ref="CO48:DF48"/>
    <mergeCell ref="CO43:DF43"/>
    <mergeCell ref="BW92:CN92"/>
    <mergeCell ref="BW94:CN94"/>
    <mergeCell ref="BW93:CN93"/>
    <mergeCell ref="BW90:CN90"/>
    <mergeCell ref="BW91:CN91"/>
    <mergeCell ref="BW63:CN63"/>
    <mergeCell ref="BW70:CN70"/>
    <mergeCell ref="BW67:CN67"/>
    <mergeCell ref="BW76:CN76"/>
    <mergeCell ref="BW68:CN68"/>
    <mergeCell ref="CO50:DF50"/>
    <mergeCell ref="BW60:CN60"/>
    <mergeCell ref="CO60:DF60"/>
    <mergeCell ref="CO57:DF57"/>
    <mergeCell ref="CO59:DF59"/>
    <mergeCell ref="BW75:CN75"/>
    <mergeCell ref="BW72:CN72"/>
    <mergeCell ref="BW62:CN62"/>
    <mergeCell ref="BW65:CN65"/>
    <mergeCell ref="BW64:CN64"/>
    <mergeCell ref="BW69:CN69"/>
    <mergeCell ref="BW89:CN89"/>
    <mergeCell ref="BW86:CN86"/>
    <mergeCell ref="BW85:CN85"/>
    <mergeCell ref="BW84:CN84"/>
    <mergeCell ref="BW74:CN74"/>
    <mergeCell ref="CO85:DF85"/>
    <mergeCell ref="CO84:DF84"/>
    <mergeCell ref="BW87:CN87"/>
    <mergeCell ref="BW88:CN88"/>
    <mergeCell ref="CO65:DF65"/>
    <mergeCell ref="CO66:DF66"/>
    <mergeCell ref="CO69:DF69"/>
    <mergeCell ref="CO70:DF70"/>
    <mergeCell ref="CO68:DF68"/>
    <mergeCell ref="CO74:DF74"/>
    <mergeCell ref="CO64:DF64"/>
    <mergeCell ref="CO91:DF91"/>
    <mergeCell ref="CO93:DF93"/>
    <mergeCell ref="CO61:DF61"/>
    <mergeCell ref="CO62:DF62"/>
    <mergeCell ref="CO77:DF77"/>
    <mergeCell ref="CO71:DF71"/>
    <mergeCell ref="CO75:DF75"/>
    <mergeCell ref="CO78:DF78"/>
    <mergeCell ref="CO73:DF73"/>
    <mergeCell ref="CO131:DF131"/>
    <mergeCell ref="CO88:DF88"/>
    <mergeCell ref="CO89:DF89"/>
    <mergeCell ref="CO86:DF86"/>
    <mergeCell ref="CO103:DF103"/>
    <mergeCell ref="CO102:DF102"/>
    <mergeCell ref="CO110:DF110"/>
    <mergeCell ref="CO90:DF90"/>
    <mergeCell ref="CO130:DF130"/>
    <mergeCell ref="CO87:DF87"/>
    <mergeCell ref="BW61:CN61"/>
    <mergeCell ref="BW55:CN55"/>
    <mergeCell ref="BW59:CN59"/>
    <mergeCell ref="BW53:CN53"/>
    <mergeCell ref="BW56:CN56"/>
    <mergeCell ref="BW57:CN57"/>
    <mergeCell ref="CO56:DF56"/>
    <mergeCell ref="BW54:CN54"/>
    <mergeCell ref="BW52:CN52"/>
    <mergeCell ref="CO51:DF51"/>
    <mergeCell ref="CO52:DF52"/>
    <mergeCell ref="CO53:DF53"/>
    <mergeCell ref="CO54:DF54"/>
    <mergeCell ref="CO55:DF55"/>
    <mergeCell ref="BW51:CN51"/>
    <mergeCell ref="BW27:CN27"/>
    <mergeCell ref="BW30:CN30"/>
    <mergeCell ref="BW32:CN32"/>
    <mergeCell ref="BW38:CN38"/>
    <mergeCell ref="BW35:CN35"/>
    <mergeCell ref="BW37:CN37"/>
    <mergeCell ref="BW34:CN34"/>
    <mergeCell ref="BW33:CN33"/>
    <mergeCell ref="BW31:CN31"/>
    <mergeCell ref="CO33:DF33"/>
    <mergeCell ref="BW48:CN48"/>
    <mergeCell ref="BW50:CN50"/>
    <mergeCell ref="BW49:CN49"/>
    <mergeCell ref="BW47:CN47"/>
    <mergeCell ref="BW46:CN46"/>
    <mergeCell ref="BW41:CN41"/>
    <mergeCell ref="BW42:CN42"/>
    <mergeCell ref="CO49:DF49"/>
    <mergeCell ref="CO40:DF40"/>
    <mergeCell ref="A18:AB18"/>
    <mergeCell ref="AC18:AH18"/>
    <mergeCell ref="A19:AB19"/>
    <mergeCell ref="AC19:AH19"/>
    <mergeCell ref="CO39:DF39"/>
    <mergeCell ref="CO34:DF34"/>
    <mergeCell ref="CO36:DF36"/>
    <mergeCell ref="CO35:DF35"/>
    <mergeCell ref="CO37:DF37"/>
    <mergeCell ref="CO38:DF38"/>
    <mergeCell ref="BC24:BV24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3:AH33"/>
    <mergeCell ref="AI33:BB33"/>
    <mergeCell ref="BW21:CN21"/>
    <mergeCell ref="AI24:BB24"/>
    <mergeCell ref="A21:AB21"/>
    <mergeCell ref="AC21:AH21"/>
    <mergeCell ref="BC22:BV22"/>
    <mergeCell ref="BW22:CN22"/>
    <mergeCell ref="A24:AB24"/>
    <mergeCell ref="AC24:AH24"/>
    <mergeCell ref="BC26:BV26"/>
    <mergeCell ref="BC32:BV32"/>
    <mergeCell ref="BC33:BV33"/>
    <mergeCell ref="BC28:BV28"/>
    <mergeCell ref="BC29:BV29"/>
    <mergeCell ref="BC30:BV30"/>
    <mergeCell ref="BC31:BV31"/>
    <mergeCell ref="AI26:BB26"/>
    <mergeCell ref="A25:AB25"/>
    <mergeCell ref="A31:AB31"/>
    <mergeCell ref="A28:AB28"/>
    <mergeCell ref="AC28:AH28"/>
    <mergeCell ref="A29:AB29"/>
    <mergeCell ref="AC29:AH29"/>
    <mergeCell ref="A27:AB27"/>
    <mergeCell ref="AC27:AH27"/>
    <mergeCell ref="A26:AB26"/>
    <mergeCell ref="AC26:AH26"/>
    <mergeCell ref="A41:AB41"/>
    <mergeCell ref="AC25:AH25"/>
    <mergeCell ref="AI40:BB40"/>
    <mergeCell ref="A30:AB30"/>
    <mergeCell ref="AC30:AH30"/>
    <mergeCell ref="A32:AB32"/>
    <mergeCell ref="AC32:AH32"/>
    <mergeCell ref="AI32:BB32"/>
    <mergeCell ref="A33:AB33"/>
    <mergeCell ref="A34:AB34"/>
    <mergeCell ref="A35:AB35"/>
    <mergeCell ref="BC35:BV35"/>
    <mergeCell ref="BC36:BV36"/>
    <mergeCell ref="BC34:BV34"/>
    <mergeCell ref="A36:AB36"/>
    <mergeCell ref="AC35:AH35"/>
    <mergeCell ref="AI35:BB35"/>
    <mergeCell ref="AI34:BB34"/>
    <mergeCell ref="A62:AB62"/>
    <mergeCell ref="BC42:BV42"/>
    <mergeCell ref="AI42:BB42"/>
    <mergeCell ref="AI43:BB43"/>
    <mergeCell ref="A42:AB42"/>
    <mergeCell ref="A43:AB43"/>
    <mergeCell ref="AI52:BB52"/>
    <mergeCell ref="AC48:AH48"/>
    <mergeCell ref="AC47:AH47"/>
    <mergeCell ref="AI51:BB51"/>
    <mergeCell ref="BC43:BV43"/>
    <mergeCell ref="AC44:AH44"/>
    <mergeCell ref="AI44:BB44"/>
    <mergeCell ref="BC47:BV47"/>
    <mergeCell ref="BC48:BV48"/>
    <mergeCell ref="A49:AB49"/>
    <mergeCell ref="AI47:BB47"/>
    <mergeCell ref="AI46:BB46"/>
    <mergeCell ref="BC49:BV49"/>
    <mergeCell ref="BC125:BV125"/>
    <mergeCell ref="BC126:BV126"/>
    <mergeCell ref="BC81:BV81"/>
    <mergeCell ref="BC82:BV82"/>
    <mergeCell ref="BC76:BV76"/>
    <mergeCell ref="BC61:BV61"/>
    <mergeCell ref="BC62:BV62"/>
    <mergeCell ref="BC63:BV63"/>
    <mergeCell ref="BC88:BV88"/>
    <mergeCell ref="BC94:BV94"/>
    <mergeCell ref="BC96:BV96"/>
    <mergeCell ref="BC97:BV97"/>
    <mergeCell ref="BC103:BV103"/>
    <mergeCell ref="BC64:BV64"/>
    <mergeCell ref="BC56:BV56"/>
    <mergeCell ref="BC59:BV59"/>
    <mergeCell ref="BC60:BV60"/>
    <mergeCell ref="BC102:BV102"/>
    <mergeCell ref="BC98:BV98"/>
    <mergeCell ref="BC68:BV68"/>
    <mergeCell ref="BW131:CN131"/>
    <mergeCell ref="AI130:BB130"/>
    <mergeCell ref="BC130:BV130"/>
    <mergeCell ref="BC129:BV129"/>
    <mergeCell ref="BW129:CN129"/>
    <mergeCell ref="BC131:BV131"/>
    <mergeCell ref="BC127:BV127"/>
    <mergeCell ref="BC123:BV123"/>
    <mergeCell ref="BW124:CN124"/>
    <mergeCell ref="AI23:BB23"/>
    <mergeCell ref="BC23:BV23"/>
    <mergeCell ref="BC75:BV75"/>
    <mergeCell ref="BC74:BV74"/>
    <mergeCell ref="BC46:BV46"/>
    <mergeCell ref="BC122:BV122"/>
    <mergeCell ref="BC107:BV107"/>
    <mergeCell ref="A121:AB121"/>
    <mergeCell ref="AC121:AH121"/>
    <mergeCell ref="AI121:BB121"/>
    <mergeCell ref="BC86:BV86"/>
    <mergeCell ref="BC90:BV90"/>
    <mergeCell ref="BW23:CN23"/>
    <mergeCell ref="BC93:BV93"/>
    <mergeCell ref="BC92:BV92"/>
    <mergeCell ref="BC100:BV100"/>
    <mergeCell ref="BC99:BV99"/>
    <mergeCell ref="CO23:DF23"/>
    <mergeCell ref="A113:AB113"/>
    <mergeCell ref="AC113:AH113"/>
    <mergeCell ref="AI113:BB113"/>
    <mergeCell ref="BC113:BV113"/>
    <mergeCell ref="BW113:CN113"/>
    <mergeCell ref="CO113:DF113"/>
    <mergeCell ref="A23:AB23"/>
    <mergeCell ref="AC23:AH23"/>
    <mergeCell ref="A44:AB44"/>
  </mergeCells>
  <printOptions/>
  <pageMargins left="0.95" right="0.2" top="0.47" bottom="0.24" header="0.1968503937007874" footer="0.1968503937007874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2"/>
  <sheetViews>
    <sheetView view="pageBreakPreview" zoomScale="60" zoomScaleNormal="75" zoomScalePageLayoutView="0" workbookViewId="0" topLeftCell="A40">
      <selection activeCell="BW39" sqref="BW39:CN39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123</v>
      </c>
    </row>
    <row r="2" spans="1:110" ht="21" customHeight="1">
      <c r="A2" s="238" t="s">
        <v>243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</row>
    <row r="3" spans="1:110" ht="48" customHeight="1">
      <c r="A3" s="239" t="s">
        <v>208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 t="s">
        <v>209</v>
      </c>
      <c r="AD3" s="240"/>
      <c r="AE3" s="240"/>
      <c r="AF3" s="240"/>
      <c r="AG3" s="240"/>
      <c r="AH3" s="240"/>
      <c r="AI3" s="240" t="s">
        <v>137</v>
      </c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 t="s">
        <v>249</v>
      </c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 t="s">
        <v>210</v>
      </c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 t="s">
        <v>211</v>
      </c>
      <c r="CP3" s="240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1"/>
    </row>
    <row r="4" spans="1:110" s="14" customFormat="1" ht="18" customHeight="1" thickBot="1">
      <c r="A4" s="233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28">
        <v>2</v>
      </c>
      <c r="AD4" s="228"/>
      <c r="AE4" s="228"/>
      <c r="AF4" s="228"/>
      <c r="AG4" s="228"/>
      <c r="AH4" s="228"/>
      <c r="AI4" s="228">
        <v>3</v>
      </c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>
        <v>4</v>
      </c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>
        <v>5</v>
      </c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>
        <v>6</v>
      </c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9"/>
    </row>
    <row r="5" spans="1:111" s="17" customFormat="1" ht="23.25" customHeight="1">
      <c r="A5" s="235" t="s">
        <v>244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6"/>
      <c r="AC5" s="237" t="s">
        <v>221</v>
      </c>
      <c r="AD5" s="232"/>
      <c r="AE5" s="232"/>
      <c r="AF5" s="232"/>
      <c r="AG5" s="232"/>
      <c r="AH5" s="232"/>
      <c r="AI5" s="232" t="s">
        <v>214</v>
      </c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0">
        <f>SUM(AZ7:BV40)</f>
        <v>13650445.8</v>
      </c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>
        <f>SUM(BW7:CN40)</f>
        <v>4583839.13</v>
      </c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>
        <f>AZ5-BW5</f>
        <v>9066606.670000002</v>
      </c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1"/>
      <c r="DG5" s="29"/>
    </row>
    <row r="6" spans="1:110" ht="15" customHeight="1">
      <c r="A6" s="168" t="s">
        <v>212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227"/>
      <c r="AC6" s="216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2"/>
    </row>
    <row r="7" spans="1:119" ht="52.5" customHeight="1">
      <c r="A7" s="168" t="s">
        <v>100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216" t="s">
        <v>221</v>
      </c>
      <c r="AD7" s="217"/>
      <c r="AE7" s="217"/>
      <c r="AF7" s="217"/>
      <c r="AG7" s="217"/>
      <c r="AH7" s="217"/>
      <c r="AI7" s="196" t="s">
        <v>99</v>
      </c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1">
        <v>2869500</v>
      </c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0">
        <v>1136678.99</v>
      </c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1">
        <f aca="true" t="shared" si="0" ref="CO7:CO13">AZ7-BW7</f>
        <v>1732821.01</v>
      </c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2"/>
      <c r="DG7" s="18"/>
      <c r="DO7" s="30"/>
    </row>
    <row r="8" spans="1:119" ht="66" customHeight="1">
      <c r="A8" s="168" t="s">
        <v>97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216" t="s">
        <v>221</v>
      </c>
      <c r="AD8" s="217"/>
      <c r="AE8" s="217"/>
      <c r="AF8" s="217"/>
      <c r="AG8" s="217"/>
      <c r="AH8" s="217"/>
      <c r="AI8" s="196" t="s">
        <v>101</v>
      </c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1">
        <v>220000</v>
      </c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>
        <v>51409.6</v>
      </c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>
        <f t="shared" si="0"/>
        <v>168590.4</v>
      </c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2"/>
      <c r="DG8" s="39"/>
      <c r="DH8" s="40"/>
      <c r="DI8" s="30"/>
      <c r="DO8" s="30"/>
    </row>
    <row r="9" spans="1:119" ht="84" customHeight="1">
      <c r="A9" s="52" t="s">
        <v>98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216" t="s">
        <v>221</v>
      </c>
      <c r="AD9" s="217"/>
      <c r="AE9" s="217"/>
      <c r="AF9" s="217"/>
      <c r="AG9" s="217"/>
      <c r="AH9" s="217"/>
      <c r="AI9" s="196" t="s">
        <v>102</v>
      </c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1">
        <v>932000</v>
      </c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>
        <v>317052.23</v>
      </c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>
        <f t="shared" si="0"/>
        <v>614947.77</v>
      </c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2"/>
      <c r="DI9" s="30"/>
      <c r="DO9" s="30"/>
    </row>
    <row r="10" spans="1:110" ht="68.25" customHeight="1">
      <c r="A10" s="168" t="s">
        <v>266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216" t="s">
        <v>221</v>
      </c>
      <c r="AD10" s="217"/>
      <c r="AE10" s="217"/>
      <c r="AF10" s="217"/>
      <c r="AG10" s="217"/>
      <c r="AH10" s="217"/>
      <c r="AI10" s="196" t="s">
        <v>303</v>
      </c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1">
        <v>642900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234209.9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>
        <f t="shared" si="0"/>
        <v>408690.1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2"/>
    </row>
    <row r="11" spans="1:110" ht="71.25" customHeight="1">
      <c r="A11" s="168" t="s">
        <v>109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227"/>
      <c r="AC11" s="200" t="s">
        <v>221</v>
      </c>
      <c r="AD11" s="201"/>
      <c r="AE11" s="201"/>
      <c r="AF11" s="201"/>
      <c r="AG11" s="201"/>
      <c r="AH11" s="202"/>
      <c r="AI11" s="203" t="s">
        <v>110</v>
      </c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5"/>
      <c r="AZ11" s="197">
        <v>15000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9"/>
      <c r="BW11" s="206">
        <v>12315</v>
      </c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8"/>
      <c r="CO11" s="191">
        <f t="shared" si="0"/>
        <v>2685</v>
      </c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</row>
    <row r="12" spans="1:110" ht="71.25" customHeight="1">
      <c r="A12" s="168" t="s">
        <v>103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227"/>
      <c r="AC12" s="200" t="s">
        <v>221</v>
      </c>
      <c r="AD12" s="201"/>
      <c r="AE12" s="201"/>
      <c r="AF12" s="201"/>
      <c r="AG12" s="201"/>
      <c r="AH12" s="202"/>
      <c r="AI12" s="203" t="s">
        <v>104</v>
      </c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5"/>
      <c r="AZ12" s="197">
        <v>12000</v>
      </c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9"/>
      <c r="BW12" s="206">
        <v>9186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191">
        <f t="shared" si="0"/>
        <v>2814</v>
      </c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2"/>
    </row>
    <row r="13" spans="1:110" ht="54" customHeight="1">
      <c r="A13" s="168" t="s">
        <v>267</v>
      </c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227"/>
      <c r="AC13" s="200" t="s">
        <v>221</v>
      </c>
      <c r="AD13" s="201"/>
      <c r="AE13" s="201"/>
      <c r="AF13" s="201"/>
      <c r="AG13" s="201"/>
      <c r="AH13" s="202"/>
      <c r="AI13" s="203" t="s">
        <v>10</v>
      </c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5"/>
      <c r="AZ13" s="197">
        <v>7600</v>
      </c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9"/>
      <c r="BW13" s="206">
        <v>1651.52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191">
        <f t="shared" si="0"/>
        <v>5948.48</v>
      </c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2"/>
    </row>
    <row r="14" spans="1:110" ht="128.25" customHeight="1">
      <c r="A14" s="168" t="s">
        <v>281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227"/>
      <c r="AC14" s="200" t="s">
        <v>221</v>
      </c>
      <c r="AD14" s="201"/>
      <c r="AE14" s="201"/>
      <c r="AF14" s="201"/>
      <c r="AG14" s="201"/>
      <c r="AH14" s="202"/>
      <c r="AI14" s="203" t="s">
        <v>304</v>
      </c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5"/>
      <c r="AZ14" s="197">
        <v>200</v>
      </c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9"/>
      <c r="BW14" s="197">
        <v>200</v>
      </c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9"/>
      <c r="CO14" s="191" t="s">
        <v>337</v>
      </c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2"/>
    </row>
    <row r="15" spans="1:111" s="15" customFormat="1" ht="93" customHeight="1" hidden="1">
      <c r="A15" s="52" t="s">
        <v>105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212" t="s">
        <v>221</v>
      </c>
      <c r="AD15" s="213"/>
      <c r="AE15" s="213"/>
      <c r="AF15" s="213"/>
      <c r="AG15" s="213"/>
      <c r="AH15" s="214"/>
      <c r="AI15" s="209" t="s">
        <v>106</v>
      </c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1"/>
      <c r="AZ15" s="206">
        <v>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191">
        <v>0</v>
      </c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2"/>
      <c r="DG15" s="31"/>
    </row>
    <row r="16" spans="1:111" ht="66" customHeight="1">
      <c r="A16" s="168" t="s">
        <v>107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216" t="s">
        <v>221</v>
      </c>
      <c r="AD16" s="217"/>
      <c r="AE16" s="217"/>
      <c r="AF16" s="217"/>
      <c r="AG16" s="217"/>
      <c r="AH16" s="217"/>
      <c r="AI16" s="195" t="s">
        <v>108</v>
      </c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1">
        <v>50000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 t="s">
        <v>337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>
        <f>AZ16</f>
        <v>50000</v>
      </c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2"/>
      <c r="DG16" s="31"/>
    </row>
    <row r="17" spans="1:110" s="16" customFormat="1" ht="84.75" customHeight="1">
      <c r="A17" s="52" t="s">
        <v>282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224" t="s">
        <v>221</v>
      </c>
      <c r="AD17" s="225"/>
      <c r="AE17" s="225"/>
      <c r="AF17" s="225"/>
      <c r="AG17" s="225"/>
      <c r="AH17" s="225"/>
      <c r="AI17" s="226" t="s">
        <v>305</v>
      </c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3">
        <v>13200</v>
      </c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>
        <v>6600</v>
      </c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191">
        <f>AZ17-BW17</f>
        <v>6600</v>
      </c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2"/>
    </row>
    <row r="18" spans="1:110" s="16" customFormat="1" ht="111" customHeight="1">
      <c r="A18" s="168" t="s">
        <v>283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220" t="s">
        <v>221</v>
      </c>
      <c r="AD18" s="221"/>
      <c r="AE18" s="221"/>
      <c r="AF18" s="221"/>
      <c r="AG18" s="221"/>
      <c r="AH18" s="221"/>
      <c r="AI18" s="218" t="s">
        <v>306</v>
      </c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9">
        <v>93600</v>
      </c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22">
        <v>6143.83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191">
        <f>AZ18-BW18</f>
        <v>87456.17</v>
      </c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2"/>
    </row>
    <row r="19" spans="1:111" s="16" customFormat="1" ht="99" customHeight="1">
      <c r="A19" s="168" t="s">
        <v>284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220" t="s">
        <v>221</v>
      </c>
      <c r="AD19" s="221"/>
      <c r="AE19" s="221"/>
      <c r="AF19" s="221"/>
      <c r="AG19" s="221"/>
      <c r="AH19" s="221"/>
      <c r="AI19" s="218" t="s">
        <v>307</v>
      </c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9">
        <v>30000</v>
      </c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22">
        <v>2400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191">
        <f>AZ19-BW19</f>
        <v>27600</v>
      </c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2"/>
      <c r="DG19" s="31"/>
    </row>
    <row r="20" spans="1:110" s="16" customFormat="1" ht="81.75" customHeight="1">
      <c r="A20" s="168" t="s">
        <v>285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220" t="s">
        <v>221</v>
      </c>
      <c r="AD20" s="221"/>
      <c r="AE20" s="221"/>
      <c r="AF20" s="221"/>
      <c r="AG20" s="221"/>
      <c r="AH20" s="221"/>
      <c r="AI20" s="218" t="s">
        <v>183</v>
      </c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9">
        <v>10000</v>
      </c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22">
        <v>10000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191" t="s">
        <v>337</v>
      </c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2"/>
    </row>
    <row r="21" spans="1:110" s="16" customFormat="1" ht="63" customHeight="1">
      <c r="A21" s="168" t="s">
        <v>286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220" t="s">
        <v>221</v>
      </c>
      <c r="AD21" s="221"/>
      <c r="AE21" s="221"/>
      <c r="AF21" s="221"/>
      <c r="AG21" s="221"/>
      <c r="AH21" s="221"/>
      <c r="AI21" s="218" t="s">
        <v>308</v>
      </c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9">
        <v>50000</v>
      </c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22">
        <v>18000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191">
        <f>AZ21-BW21</f>
        <v>32000</v>
      </c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2"/>
    </row>
    <row r="22" spans="1:110" s="16" customFormat="1" ht="66.75" customHeight="1">
      <c r="A22" s="168" t="s">
        <v>287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220" t="s">
        <v>221</v>
      </c>
      <c r="AD22" s="221"/>
      <c r="AE22" s="221"/>
      <c r="AF22" s="221"/>
      <c r="AG22" s="221"/>
      <c r="AH22" s="221"/>
      <c r="AI22" s="218" t="s">
        <v>309</v>
      </c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9">
        <v>51200</v>
      </c>
      <c r="BA22" s="219"/>
      <c r="BB22" s="219"/>
      <c r="BC22" s="219"/>
      <c r="BD22" s="219"/>
      <c r="BE22" s="219"/>
      <c r="BF22" s="219"/>
      <c r="BG22" s="219"/>
      <c r="BH22" s="219"/>
      <c r="BI22" s="219"/>
      <c r="BJ22" s="219"/>
      <c r="BK22" s="219"/>
      <c r="BL22" s="219"/>
      <c r="BM22" s="219"/>
      <c r="BN22" s="219"/>
      <c r="BO22" s="219"/>
      <c r="BP22" s="219"/>
      <c r="BQ22" s="219"/>
      <c r="BR22" s="219"/>
      <c r="BS22" s="219"/>
      <c r="BT22" s="219"/>
      <c r="BU22" s="219"/>
      <c r="BV22" s="219"/>
      <c r="BW22" s="222">
        <v>29844.22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191">
        <f>AZ22-BW22</f>
        <v>21355.78</v>
      </c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2"/>
    </row>
    <row r="23" spans="1:113" ht="81" customHeight="1">
      <c r="A23" s="168" t="s">
        <v>111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216" t="s">
        <v>221</v>
      </c>
      <c r="AD23" s="217"/>
      <c r="AE23" s="217"/>
      <c r="AF23" s="217"/>
      <c r="AG23" s="217"/>
      <c r="AH23" s="217"/>
      <c r="AI23" s="196" t="s">
        <v>112</v>
      </c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1">
        <v>133100</v>
      </c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>
        <v>55279.57</v>
      </c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>
        <f>AZ23-BW23</f>
        <v>77820.43</v>
      </c>
      <c r="CP23" s="191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1"/>
      <c r="DE23" s="191"/>
      <c r="DF23" s="192"/>
      <c r="DI23" s="30"/>
    </row>
    <row r="24" spans="1:143" ht="96" customHeight="1">
      <c r="A24" s="168" t="s">
        <v>114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216" t="s">
        <v>221</v>
      </c>
      <c r="AD24" s="217"/>
      <c r="AE24" s="217"/>
      <c r="AF24" s="217"/>
      <c r="AG24" s="217"/>
      <c r="AH24" s="217"/>
      <c r="AI24" s="196" t="s">
        <v>113</v>
      </c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1">
        <v>40200</v>
      </c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>
        <v>14278.42</v>
      </c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>
        <f>AZ24-BW24</f>
        <v>25921.58</v>
      </c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2"/>
      <c r="DI24" s="30">
        <f>AZ23+AZ24</f>
        <v>173300</v>
      </c>
      <c r="DO24" s="30">
        <f>BW23+BW24</f>
        <v>69557.99</v>
      </c>
      <c r="DX24" s="166">
        <f>CO23+CO24</f>
        <v>103742.01</v>
      </c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</row>
    <row r="25" spans="1:110" ht="96" customHeight="1" hidden="1">
      <c r="A25" s="168" t="s">
        <v>278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216" t="s">
        <v>221</v>
      </c>
      <c r="AD25" s="217"/>
      <c r="AE25" s="217"/>
      <c r="AF25" s="217"/>
      <c r="AG25" s="217"/>
      <c r="AH25" s="217"/>
      <c r="AI25" s="196" t="s">
        <v>279</v>
      </c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1">
        <v>0</v>
      </c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W25" s="191">
        <v>0</v>
      </c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 t="s">
        <v>337</v>
      </c>
      <c r="CP25" s="191"/>
      <c r="CQ25" s="191"/>
      <c r="CR25" s="191"/>
      <c r="CS25" s="191"/>
      <c r="CT25" s="191"/>
      <c r="CU25" s="191"/>
      <c r="CV25" s="191"/>
      <c r="CW25" s="191"/>
      <c r="CX25" s="191"/>
      <c r="CY25" s="191"/>
      <c r="CZ25" s="191"/>
      <c r="DA25" s="191"/>
      <c r="DB25" s="191"/>
      <c r="DC25" s="191"/>
      <c r="DD25" s="191"/>
      <c r="DE25" s="191"/>
      <c r="DF25" s="192"/>
    </row>
    <row r="26" spans="1:110" ht="97.5" customHeight="1">
      <c r="A26" s="168" t="s">
        <v>288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216" t="s">
        <v>221</v>
      </c>
      <c r="AD26" s="217"/>
      <c r="AE26" s="217"/>
      <c r="AF26" s="217"/>
      <c r="AG26" s="217"/>
      <c r="AH26" s="217"/>
      <c r="AI26" s="196" t="s">
        <v>310</v>
      </c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1">
        <v>63100</v>
      </c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W26" s="191" t="s">
        <v>337</v>
      </c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>
        <f>AZ26</f>
        <v>63100</v>
      </c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2"/>
    </row>
    <row r="27" spans="1:111" s="15" customFormat="1" ht="97.5" customHeight="1">
      <c r="A27" s="168" t="s">
        <v>289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212" t="s">
        <v>221</v>
      </c>
      <c r="AD27" s="213"/>
      <c r="AE27" s="213"/>
      <c r="AF27" s="213"/>
      <c r="AG27" s="213"/>
      <c r="AH27" s="214"/>
      <c r="AI27" s="209" t="s">
        <v>311</v>
      </c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1"/>
      <c r="AZ27" s="206">
        <v>25000</v>
      </c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8"/>
      <c r="BW27" s="206" t="s">
        <v>337</v>
      </c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8"/>
      <c r="CO27" s="206">
        <f>AZ27</f>
        <v>25000</v>
      </c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15"/>
      <c r="DG27" s="32"/>
    </row>
    <row r="28" spans="1:111" ht="81" customHeight="1" hidden="1">
      <c r="A28" s="52" t="s">
        <v>105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200" t="s">
        <v>221</v>
      </c>
      <c r="AD28" s="201"/>
      <c r="AE28" s="201"/>
      <c r="AF28" s="201"/>
      <c r="AG28" s="201"/>
      <c r="AH28" s="202"/>
      <c r="AI28" s="203" t="s">
        <v>115</v>
      </c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5"/>
      <c r="AZ28" s="197">
        <v>0</v>
      </c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9"/>
      <c r="BW28" s="197">
        <v>0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9"/>
      <c r="CO28" s="191" t="s">
        <v>337</v>
      </c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2"/>
      <c r="DG28" s="31"/>
    </row>
    <row r="29" spans="1:110" s="15" customFormat="1" ht="96" customHeight="1">
      <c r="A29" s="168" t="s">
        <v>294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212" t="s">
        <v>221</v>
      </c>
      <c r="AD29" s="213"/>
      <c r="AE29" s="213"/>
      <c r="AF29" s="213"/>
      <c r="AG29" s="213"/>
      <c r="AH29" s="214"/>
      <c r="AI29" s="209" t="s">
        <v>312</v>
      </c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1"/>
      <c r="AZ29" s="206">
        <v>50000</v>
      </c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8"/>
      <c r="BW29" s="206" t="s">
        <v>337</v>
      </c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8"/>
      <c r="CO29" s="191">
        <f>AZ29</f>
        <v>50000</v>
      </c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2"/>
    </row>
    <row r="30" spans="1:119" ht="81" customHeight="1">
      <c r="A30" s="168" t="s">
        <v>295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200" t="s">
        <v>221</v>
      </c>
      <c r="AD30" s="201"/>
      <c r="AE30" s="201"/>
      <c r="AF30" s="201"/>
      <c r="AG30" s="201"/>
      <c r="AH30" s="202"/>
      <c r="AI30" s="203" t="s">
        <v>313</v>
      </c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5"/>
      <c r="AZ30" s="197">
        <v>1200000</v>
      </c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9"/>
      <c r="BW30" s="206">
        <v>471425.57</v>
      </c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8"/>
      <c r="CO30" s="191">
        <f>AZ30-BW30</f>
        <v>728574.4299999999</v>
      </c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2"/>
      <c r="DG30" s="18"/>
      <c r="DI30" s="30"/>
      <c r="DO30" s="30"/>
    </row>
    <row r="31" spans="1:111" ht="81" customHeight="1">
      <c r="A31" s="168" t="s">
        <v>296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200" t="s">
        <v>221</v>
      </c>
      <c r="AD31" s="201"/>
      <c r="AE31" s="201"/>
      <c r="AF31" s="201"/>
      <c r="AG31" s="201"/>
      <c r="AH31" s="202"/>
      <c r="AI31" s="203" t="s">
        <v>314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6">
        <v>500000</v>
      </c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197">
        <v>106910.5</v>
      </c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9"/>
      <c r="CO31" s="191">
        <f>AZ31-BW31</f>
        <v>393089.5</v>
      </c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2"/>
      <c r="DG31" s="18"/>
    </row>
    <row r="32" spans="1:111" ht="91.5" customHeight="1">
      <c r="A32" s="168" t="s">
        <v>297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200" t="s">
        <v>221</v>
      </c>
      <c r="AD32" s="201"/>
      <c r="AE32" s="201"/>
      <c r="AF32" s="201"/>
      <c r="AG32" s="201"/>
      <c r="AH32" s="202"/>
      <c r="AI32" s="203" t="s">
        <v>315</v>
      </c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5"/>
      <c r="AZ32" s="197">
        <v>2247000</v>
      </c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9"/>
      <c r="BW32" s="197">
        <v>94285.5</v>
      </c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9"/>
      <c r="CO32" s="191">
        <f>AZ32-BW32</f>
        <v>2152714.5</v>
      </c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2"/>
      <c r="DG32" s="18"/>
    </row>
    <row r="33" spans="1:111" ht="96" customHeight="1">
      <c r="A33" s="168" t="s">
        <v>298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200" t="s">
        <v>221</v>
      </c>
      <c r="AD33" s="201"/>
      <c r="AE33" s="201"/>
      <c r="AF33" s="201"/>
      <c r="AG33" s="201"/>
      <c r="AH33" s="202"/>
      <c r="AI33" s="203" t="s">
        <v>316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6">
        <v>1106845.8</v>
      </c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197">
        <v>481716.5</v>
      </c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9"/>
      <c r="CO33" s="191">
        <f>AZ33-BW33</f>
        <v>625129.3</v>
      </c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2"/>
      <c r="DG33" s="18"/>
    </row>
    <row r="34" spans="1:110" ht="96" customHeight="1">
      <c r="A34" s="168" t="s">
        <v>299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200" t="s">
        <v>221</v>
      </c>
      <c r="AD34" s="201"/>
      <c r="AE34" s="201"/>
      <c r="AF34" s="201"/>
      <c r="AG34" s="201"/>
      <c r="AH34" s="202"/>
      <c r="AI34" s="203" t="s">
        <v>317</v>
      </c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5"/>
      <c r="AZ34" s="206">
        <v>300000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197">
        <v>54600</v>
      </c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9"/>
      <c r="CO34" s="191">
        <f>AZ34-BW34</f>
        <v>245400</v>
      </c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2"/>
    </row>
    <row r="35" spans="1:110" ht="111" customHeight="1">
      <c r="A35" s="168" t="s">
        <v>300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216" t="s">
        <v>221</v>
      </c>
      <c r="AD35" s="217"/>
      <c r="AE35" s="217"/>
      <c r="AF35" s="217"/>
      <c r="AG35" s="217"/>
      <c r="AH35" s="217"/>
      <c r="AI35" s="196" t="s">
        <v>318</v>
      </c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0">
        <v>34000</v>
      </c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1">
        <v>34000</v>
      </c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 t="s">
        <v>337</v>
      </c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2"/>
    </row>
    <row r="36" spans="1:110" s="15" customFormat="1" ht="81" customHeight="1">
      <c r="A36" s="168" t="s">
        <v>301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93" t="s">
        <v>221</v>
      </c>
      <c r="AD36" s="194"/>
      <c r="AE36" s="194"/>
      <c r="AF36" s="194"/>
      <c r="AG36" s="194"/>
      <c r="AH36" s="194"/>
      <c r="AI36" s="195" t="s">
        <v>319</v>
      </c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0">
        <v>2695000</v>
      </c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>
        <v>1288091.58</v>
      </c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1">
        <f>AZ36-BW36</f>
        <v>1406908.42</v>
      </c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2"/>
    </row>
    <row r="37" spans="1:110" s="15" customFormat="1" ht="54" customHeight="1">
      <c r="A37" s="168" t="s">
        <v>390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93" t="s">
        <v>221</v>
      </c>
      <c r="AD37" s="194"/>
      <c r="AE37" s="194"/>
      <c r="AF37" s="194"/>
      <c r="AG37" s="194"/>
      <c r="AH37" s="194"/>
      <c r="AI37" s="195" t="s">
        <v>389</v>
      </c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0">
        <v>55000</v>
      </c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>
        <v>45126.5</v>
      </c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1">
        <f>AZ37-BW37</f>
        <v>9873.5</v>
      </c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2"/>
    </row>
    <row r="38" spans="1:110" s="15" customFormat="1" ht="120" customHeight="1">
      <c r="A38" s="168" t="s">
        <v>392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93" t="s">
        <v>221</v>
      </c>
      <c r="AD38" s="194"/>
      <c r="AE38" s="194"/>
      <c r="AF38" s="194"/>
      <c r="AG38" s="194"/>
      <c r="AH38" s="194"/>
      <c r="AI38" s="195" t="s">
        <v>391</v>
      </c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0">
        <v>100000</v>
      </c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>
        <v>77469</v>
      </c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1">
        <f>AZ38-BW38</f>
        <v>22531</v>
      </c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2"/>
    </row>
    <row r="39" spans="1:113" s="15" customFormat="1" ht="123" customHeight="1">
      <c r="A39" s="168" t="s">
        <v>381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93" t="s">
        <v>221</v>
      </c>
      <c r="AD39" s="194"/>
      <c r="AE39" s="194"/>
      <c r="AF39" s="194"/>
      <c r="AG39" s="194"/>
      <c r="AH39" s="194"/>
      <c r="AI39" s="195" t="s">
        <v>280</v>
      </c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0">
        <v>69000</v>
      </c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>
        <v>24964.7</v>
      </c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1">
        <f>AZ39-BW39</f>
        <v>44035.3</v>
      </c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2"/>
      <c r="DI39" s="41"/>
    </row>
    <row r="40" spans="1:110" ht="78" customHeight="1" thickBot="1">
      <c r="A40" s="168" t="s">
        <v>302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77" t="s">
        <v>221</v>
      </c>
      <c r="AD40" s="178"/>
      <c r="AE40" s="178"/>
      <c r="AF40" s="178"/>
      <c r="AG40" s="178"/>
      <c r="AH40" s="179"/>
      <c r="AI40" s="180" t="s">
        <v>320</v>
      </c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2"/>
      <c r="AZ40" s="183">
        <v>35000</v>
      </c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5"/>
      <c r="BW40" s="183" t="s">
        <v>337</v>
      </c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184"/>
      <c r="CJ40" s="184"/>
      <c r="CK40" s="184"/>
      <c r="CL40" s="184"/>
      <c r="CM40" s="184"/>
      <c r="CN40" s="185"/>
      <c r="CO40" s="187">
        <f>AZ40</f>
        <v>35000</v>
      </c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8"/>
    </row>
    <row r="41" spans="1:110" ht="7.5" customHeight="1" thickBo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8"/>
      <c r="AD41" s="19"/>
      <c r="AE41" s="19"/>
      <c r="AF41" s="19"/>
      <c r="AG41" s="19"/>
      <c r="AH41" s="18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</row>
    <row r="42" spans="1:123" ht="22.5" customHeight="1" thickBot="1">
      <c r="A42" s="168" t="s">
        <v>246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9" t="s">
        <v>222</v>
      </c>
      <c r="AD42" s="170"/>
      <c r="AE42" s="170"/>
      <c r="AF42" s="170"/>
      <c r="AG42" s="170"/>
      <c r="AH42" s="171"/>
      <c r="AI42" s="172" t="s">
        <v>214</v>
      </c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4"/>
      <c r="AZ42" s="175">
        <f>'стр.1'!BC13-Лист1!AZ5</f>
        <v>-4154945.8000000007</v>
      </c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5">
        <f>'стр.1'!BW13-Лист1!BW5</f>
        <v>-2452170.66</v>
      </c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5" t="s">
        <v>214</v>
      </c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89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</row>
  </sheetData>
  <sheetProtection/>
  <mergeCells count="237">
    <mergeCell ref="A38:AB38"/>
    <mergeCell ref="AC38:AH38"/>
    <mergeCell ref="AI38:AY38"/>
    <mergeCell ref="AZ38:BV38"/>
    <mergeCell ref="BW38:CN38"/>
    <mergeCell ref="CO38:DF38"/>
    <mergeCell ref="A37:AB37"/>
    <mergeCell ref="AC37:AH37"/>
    <mergeCell ref="AI37:AY37"/>
    <mergeCell ref="AZ37:BV37"/>
    <mergeCell ref="BW37:CN37"/>
    <mergeCell ref="CO37:DF37"/>
    <mergeCell ref="AI25:AY25"/>
    <mergeCell ref="AZ25:BV25"/>
    <mergeCell ref="A39:AB39"/>
    <mergeCell ref="AC39:AH39"/>
    <mergeCell ref="AI39:AY39"/>
    <mergeCell ref="AZ39:BV39"/>
    <mergeCell ref="AI34:AY34"/>
    <mergeCell ref="AZ34:BV34"/>
    <mergeCell ref="A35:AB35"/>
    <mergeCell ref="AC35:AH35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0:AB20"/>
    <mergeCell ref="AC20:AH20"/>
    <mergeCell ref="AI20:AY20"/>
    <mergeCell ref="AZ20:BV20"/>
    <mergeCell ref="A21:AB21"/>
    <mergeCell ref="AC21:AH21"/>
    <mergeCell ref="AI21:AY21"/>
    <mergeCell ref="AZ21:BV21"/>
    <mergeCell ref="BW22:CN22"/>
    <mergeCell ref="CO22:DF22"/>
    <mergeCell ref="BW23:CN23"/>
    <mergeCell ref="CO23:DF23"/>
    <mergeCell ref="BW20:CN20"/>
    <mergeCell ref="CO20:DF20"/>
    <mergeCell ref="BW21:CN21"/>
    <mergeCell ref="CO21:DF21"/>
    <mergeCell ref="AI23:AY23"/>
    <mergeCell ref="AZ23:BV23"/>
    <mergeCell ref="AI22:AY22"/>
    <mergeCell ref="AZ22:BV22"/>
    <mergeCell ref="A22:AB22"/>
    <mergeCell ref="AC22:AH22"/>
    <mergeCell ref="A23:AB23"/>
    <mergeCell ref="AC23:AH23"/>
    <mergeCell ref="A24:AB24"/>
    <mergeCell ref="AC24:AH24"/>
    <mergeCell ref="AI24:AY24"/>
    <mergeCell ref="AZ24:BV24"/>
    <mergeCell ref="A26:AB26"/>
    <mergeCell ref="AC26:AH26"/>
    <mergeCell ref="AI26:AY26"/>
    <mergeCell ref="AZ26:BV26"/>
    <mergeCell ref="A25:AB25"/>
    <mergeCell ref="AC25:AH25"/>
    <mergeCell ref="BW24:CN24"/>
    <mergeCell ref="CO24:DF24"/>
    <mergeCell ref="BW26:CN26"/>
    <mergeCell ref="CO26:DF26"/>
    <mergeCell ref="BW25:CN25"/>
    <mergeCell ref="CO25:DF25"/>
    <mergeCell ref="BW27:CN27"/>
    <mergeCell ref="CO27:DF27"/>
    <mergeCell ref="BW28:CN28"/>
    <mergeCell ref="CO28:DF28"/>
    <mergeCell ref="AI28:AY28"/>
    <mergeCell ref="AZ28:BV28"/>
    <mergeCell ref="AI27:AY27"/>
    <mergeCell ref="AZ27:BV27"/>
    <mergeCell ref="A29:AB29"/>
    <mergeCell ref="AC29:AH29"/>
    <mergeCell ref="A30:AB30"/>
    <mergeCell ref="AC30:AH30"/>
    <mergeCell ref="A27:AB27"/>
    <mergeCell ref="AC27:AH27"/>
    <mergeCell ref="A28:AB28"/>
    <mergeCell ref="AC28:AH28"/>
    <mergeCell ref="BW29:CN29"/>
    <mergeCell ref="CO29:DF29"/>
    <mergeCell ref="BW30:CN30"/>
    <mergeCell ref="CO30:DF30"/>
    <mergeCell ref="AI32:AY32"/>
    <mergeCell ref="AZ32:BV32"/>
    <mergeCell ref="AI30:AY30"/>
    <mergeCell ref="AZ30:BV30"/>
    <mergeCell ref="AI29:AY29"/>
    <mergeCell ref="AZ29:BV29"/>
    <mergeCell ref="BW31:CN31"/>
    <mergeCell ref="CO31:DF31"/>
    <mergeCell ref="BW32:CN32"/>
    <mergeCell ref="CO32:DF32"/>
    <mergeCell ref="A31:AB31"/>
    <mergeCell ref="AC31:AH31"/>
    <mergeCell ref="AI31:AY31"/>
    <mergeCell ref="AZ31:BV31"/>
    <mergeCell ref="A32:AB32"/>
    <mergeCell ref="AC32:AH32"/>
    <mergeCell ref="BW33:CN33"/>
    <mergeCell ref="CO33:DF33"/>
    <mergeCell ref="BW34:CN34"/>
    <mergeCell ref="CO34:DF34"/>
    <mergeCell ref="A33:AB33"/>
    <mergeCell ref="AC33:AH33"/>
    <mergeCell ref="A34:AB34"/>
    <mergeCell ref="AC34:AH34"/>
    <mergeCell ref="AI33:AY33"/>
    <mergeCell ref="AZ33:BV33"/>
    <mergeCell ref="CO35:DF35"/>
    <mergeCell ref="A36:AB36"/>
    <mergeCell ref="AC36:AH36"/>
    <mergeCell ref="AI36:AY36"/>
    <mergeCell ref="AZ36:BV36"/>
    <mergeCell ref="BW36:CN36"/>
    <mergeCell ref="CO36:DF36"/>
    <mergeCell ref="BW35:CN35"/>
    <mergeCell ref="AZ35:BV35"/>
    <mergeCell ref="AI35:AY35"/>
    <mergeCell ref="BW40:CN40"/>
    <mergeCell ref="CO40:DF40"/>
    <mergeCell ref="BW42:CN42"/>
    <mergeCell ref="CO42:DF42"/>
    <mergeCell ref="BW39:CN39"/>
    <mergeCell ref="CO39:DF39"/>
    <mergeCell ref="DX24:EM24"/>
    <mergeCell ref="A40:AB40"/>
    <mergeCell ref="A42:AB42"/>
    <mergeCell ref="AC42:AH42"/>
    <mergeCell ref="AI42:AY42"/>
    <mergeCell ref="AZ42:BV42"/>
    <mergeCell ref="AC40:AH40"/>
    <mergeCell ref="AI40:AY40"/>
    <mergeCell ref="AZ40:BV40"/>
    <mergeCell ref="DI42:DS42"/>
  </mergeCells>
  <printOptions/>
  <pageMargins left="0.75" right="0.2" top="0.62" bottom="0.26" header="0.5" footer="0.2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7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124</v>
      </c>
    </row>
    <row r="2" spans="1:110" s="3" customFormat="1" ht="21" customHeight="1">
      <c r="A2" s="310" t="s">
        <v>333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F2" s="310"/>
      <c r="BG2" s="310"/>
      <c r="BH2" s="310"/>
      <c r="BI2" s="310"/>
      <c r="BJ2" s="310"/>
      <c r="BK2" s="310"/>
      <c r="BL2" s="310"/>
      <c r="BM2" s="310"/>
      <c r="BN2" s="310"/>
      <c r="BO2" s="310"/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</row>
    <row r="3" spans="1:110" ht="54" customHeight="1">
      <c r="A3" s="303" t="s">
        <v>208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209</v>
      </c>
      <c r="AD3" s="297"/>
      <c r="AE3" s="297"/>
      <c r="AF3" s="297"/>
      <c r="AG3" s="297"/>
      <c r="AH3" s="297"/>
      <c r="AI3" s="297" t="s">
        <v>334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249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210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211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298"/>
    </row>
    <row r="4" spans="1:110" s="9" customFormat="1" ht="12" customHeight="1" thickBot="1">
      <c r="A4" s="304">
        <v>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284">
        <v>2</v>
      </c>
      <c r="AD4" s="284"/>
      <c r="AE4" s="284"/>
      <c r="AF4" s="284"/>
      <c r="AG4" s="284"/>
      <c r="AH4" s="284"/>
      <c r="AI4" s="284">
        <v>3</v>
      </c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>
        <v>4</v>
      </c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>
        <v>5</v>
      </c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>
        <v>6</v>
      </c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92"/>
    </row>
    <row r="5" spans="1:110" ht="22.5" customHeight="1">
      <c r="A5" s="306" t="s">
        <v>184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7"/>
      <c r="AC5" s="308" t="s">
        <v>245</v>
      </c>
      <c r="AD5" s="301"/>
      <c r="AE5" s="301"/>
      <c r="AF5" s="301"/>
      <c r="AG5" s="301"/>
      <c r="AH5" s="301"/>
      <c r="AI5" s="301" t="s">
        <v>214</v>
      </c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293">
        <f>AZ29</f>
        <v>4154945.8000000007</v>
      </c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3">
        <f>BW29</f>
        <v>2452170.66</v>
      </c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3" t="s">
        <v>337</v>
      </c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  <c r="DE5" s="294"/>
      <c r="DF5" s="302"/>
    </row>
    <row r="6" spans="1:110" ht="12" customHeight="1">
      <c r="A6" s="266" t="s">
        <v>212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7"/>
      <c r="AC6" s="275" t="s">
        <v>224</v>
      </c>
      <c r="AD6" s="260"/>
      <c r="AE6" s="260"/>
      <c r="AF6" s="260"/>
      <c r="AG6" s="260"/>
      <c r="AH6" s="261"/>
      <c r="AI6" s="259" t="s">
        <v>214</v>
      </c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1"/>
      <c r="AZ6" s="285" t="s">
        <v>337</v>
      </c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9"/>
      <c r="BW6" s="285" t="s">
        <v>337</v>
      </c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9"/>
      <c r="CO6" s="285" t="s">
        <v>337</v>
      </c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99"/>
    </row>
    <row r="7" spans="1:110" ht="22.5" customHeight="1">
      <c r="A7" s="272" t="s">
        <v>185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3"/>
      <c r="AC7" s="276"/>
      <c r="AD7" s="244"/>
      <c r="AE7" s="244"/>
      <c r="AF7" s="244"/>
      <c r="AG7" s="244"/>
      <c r="AH7" s="263"/>
      <c r="AI7" s="262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63"/>
      <c r="AZ7" s="290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91"/>
      <c r="BW7" s="290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91"/>
      <c r="CO7" s="290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300"/>
    </row>
    <row r="8" spans="1:110" ht="15" customHeight="1">
      <c r="A8" s="270" t="s">
        <v>223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1"/>
      <c r="AC8" s="275" t="s">
        <v>224</v>
      </c>
      <c r="AD8" s="260"/>
      <c r="AE8" s="260"/>
      <c r="AF8" s="260"/>
      <c r="AG8" s="260"/>
      <c r="AH8" s="261"/>
      <c r="AI8" s="259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1"/>
      <c r="AZ8" s="285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95"/>
      <c r="BW8" s="285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95"/>
      <c r="CO8" s="285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  <c r="DA8" s="286"/>
      <c r="DB8" s="286"/>
      <c r="DC8" s="286"/>
      <c r="DD8" s="286"/>
      <c r="DE8" s="286"/>
      <c r="DF8" s="287"/>
    </row>
    <row r="9" spans="1:110" ht="57.75" customHeight="1" hidden="1">
      <c r="A9" s="277" t="s">
        <v>348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8"/>
      <c r="AC9" s="276"/>
      <c r="AD9" s="244"/>
      <c r="AE9" s="244"/>
      <c r="AF9" s="244"/>
      <c r="AG9" s="244"/>
      <c r="AH9" s="263"/>
      <c r="AI9" s="262" t="s">
        <v>131</v>
      </c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63"/>
      <c r="AZ9" s="281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96"/>
      <c r="BW9" s="281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96"/>
      <c r="CO9" s="281" t="s">
        <v>337</v>
      </c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3"/>
    </row>
    <row r="10" spans="1:110" ht="56.25" customHeight="1" hidden="1">
      <c r="A10" s="279" t="s">
        <v>357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253" t="s">
        <v>358</v>
      </c>
      <c r="AD10" s="250"/>
      <c r="AE10" s="250"/>
      <c r="AF10" s="250"/>
      <c r="AG10" s="250"/>
      <c r="AH10" s="250"/>
      <c r="AI10" s="250" t="s">
        <v>359</v>
      </c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  <c r="CL10" s="254"/>
      <c r="CM10" s="254"/>
      <c r="CN10" s="254"/>
      <c r="CO10" s="254" t="s">
        <v>337</v>
      </c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74"/>
    </row>
    <row r="11" spans="1:110" ht="1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6"/>
      <c r="AC11" s="253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1" t="s">
        <v>337</v>
      </c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 t="s">
        <v>337</v>
      </c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 t="s">
        <v>337</v>
      </c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2"/>
    </row>
    <row r="12" spans="1:110" ht="1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6"/>
      <c r="AC12" s="253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1" t="s">
        <v>337</v>
      </c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 t="s">
        <v>337</v>
      </c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 t="s">
        <v>337</v>
      </c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2"/>
    </row>
    <row r="13" spans="1:110" ht="15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53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1" t="s">
        <v>337</v>
      </c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 t="s">
        <v>337</v>
      </c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 t="s">
        <v>337</v>
      </c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2"/>
    </row>
    <row r="14" spans="1:110" ht="1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6"/>
      <c r="AC14" s="253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1" t="s">
        <v>337</v>
      </c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 t="s">
        <v>337</v>
      </c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 t="s">
        <v>337</v>
      </c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2"/>
    </row>
    <row r="15" spans="1:110" ht="15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6"/>
      <c r="AC15" s="253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1" t="s">
        <v>337</v>
      </c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 t="s">
        <v>337</v>
      </c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 t="s">
        <v>337</v>
      </c>
      <c r="CP15" s="251"/>
      <c r="CQ15" s="251"/>
      <c r="CR15" s="251"/>
      <c r="CS15" s="251"/>
      <c r="CT15" s="251"/>
      <c r="CU15" s="251"/>
      <c r="CV15" s="251"/>
      <c r="CW15" s="251"/>
      <c r="CX15" s="251"/>
      <c r="CY15" s="251"/>
      <c r="CZ15" s="251"/>
      <c r="DA15" s="251"/>
      <c r="DB15" s="251"/>
      <c r="DC15" s="251"/>
      <c r="DD15" s="251"/>
      <c r="DE15" s="251"/>
      <c r="DF15" s="252"/>
    </row>
    <row r="16" spans="1:110" ht="15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6"/>
      <c r="AC16" s="253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0"/>
      <c r="AV16" s="250"/>
      <c r="AW16" s="250"/>
      <c r="AX16" s="250"/>
      <c r="AY16" s="250"/>
      <c r="AZ16" s="251" t="s">
        <v>337</v>
      </c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 t="s">
        <v>337</v>
      </c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 t="s">
        <v>337</v>
      </c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  <c r="DB16" s="251"/>
      <c r="DC16" s="251"/>
      <c r="DD16" s="251"/>
      <c r="DE16" s="251"/>
      <c r="DF16" s="252"/>
    </row>
    <row r="17" spans="1:110" ht="15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6"/>
      <c r="AC17" s="253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 t="s">
        <v>337</v>
      </c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 t="s">
        <v>337</v>
      </c>
      <c r="CP17" s="251"/>
      <c r="CQ17" s="251"/>
      <c r="CR17" s="251"/>
      <c r="CS17" s="251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2"/>
    </row>
    <row r="18" spans="1:110" ht="1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6"/>
      <c r="AC18" s="253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1" t="s">
        <v>337</v>
      </c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 t="s">
        <v>337</v>
      </c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 t="s">
        <v>337</v>
      </c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2"/>
    </row>
    <row r="19" spans="1:110" ht="1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6"/>
      <c r="AC19" s="253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 t="s">
        <v>337</v>
      </c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 t="s">
        <v>337</v>
      </c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 t="s">
        <v>337</v>
      </c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2"/>
    </row>
    <row r="20" spans="1:110" ht="15" customHeight="1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6"/>
      <c r="AC20" s="253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1" t="s">
        <v>337</v>
      </c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 t="s">
        <v>337</v>
      </c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 t="s">
        <v>337</v>
      </c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2"/>
    </row>
    <row r="21" spans="1:110" ht="1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6"/>
      <c r="AC21" s="253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1" t="s">
        <v>337</v>
      </c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 t="s">
        <v>337</v>
      </c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 t="s">
        <v>337</v>
      </c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2"/>
    </row>
    <row r="22" spans="1:110" ht="22.5" customHeight="1">
      <c r="A22" s="264" t="s">
        <v>186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5"/>
      <c r="AC22" s="253" t="s">
        <v>225</v>
      </c>
      <c r="AD22" s="250"/>
      <c r="AE22" s="250"/>
      <c r="AF22" s="250"/>
      <c r="AG22" s="250"/>
      <c r="AH22" s="250"/>
      <c r="AI22" s="250" t="s">
        <v>214</v>
      </c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1" t="s">
        <v>337</v>
      </c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 t="s">
        <v>337</v>
      </c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1"/>
      <c r="CN22" s="251"/>
      <c r="CO22" s="251" t="s">
        <v>337</v>
      </c>
      <c r="CP22" s="251"/>
      <c r="CQ22" s="251"/>
      <c r="CR22" s="251"/>
      <c r="CS22" s="251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2"/>
    </row>
    <row r="23" spans="1:110" ht="12" customHeight="1">
      <c r="A23" s="266" t="s">
        <v>223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7"/>
      <c r="AC23" s="275"/>
      <c r="AD23" s="260"/>
      <c r="AE23" s="260"/>
      <c r="AF23" s="260"/>
      <c r="AG23" s="260"/>
      <c r="AH23" s="261"/>
      <c r="AI23" s="259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1"/>
      <c r="AZ23" s="309" t="s">
        <v>337</v>
      </c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9"/>
      <c r="BW23" s="309" t="s">
        <v>337</v>
      </c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9"/>
      <c r="CO23" s="309" t="s">
        <v>337</v>
      </c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99"/>
    </row>
    <row r="24" spans="1:110" ht="1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9"/>
      <c r="AC24" s="276"/>
      <c r="AD24" s="244"/>
      <c r="AE24" s="244"/>
      <c r="AF24" s="244"/>
      <c r="AG24" s="244"/>
      <c r="AH24" s="263"/>
      <c r="AI24" s="262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63"/>
      <c r="AZ24" s="290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46"/>
      <c r="BT24" s="246"/>
      <c r="BU24" s="246"/>
      <c r="BV24" s="291"/>
      <c r="BW24" s="290"/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6"/>
      <c r="CN24" s="291"/>
      <c r="CO24" s="290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  <c r="DB24" s="246"/>
      <c r="DC24" s="246"/>
      <c r="DD24" s="246"/>
      <c r="DE24" s="246"/>
      <c r="DF24" s="300"/>
    </row>
    <row r="25" spans="1:110" ht="15" customHeight="1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6"/>
      <c r="AC25" s="253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1" t="s">
        <v>337</v>
      </c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 t="s">
        <v>337</v>
      </c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 t="s">
        <v>337</v>
      </c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2"/>
    </row>
    <row r="26" spans="1:110" ht="15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6"/>
      <c r="AC26" s="253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1" t="s">
        <v>337</v>
      </c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 t="s">
        <v>337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 t="s">
        <v>337</v>
      </c>
      <c r="CP26" s="251"/>
      <c r="CQ26" s="251"/>
      <c r="CR26" s="251"/>
      <c r="CS26" s="251"/>
      <c r="CT26" s="251"/>
      <c r="CU26" s="251"/>
      <c r="CV26" s="251"/>
      <c r="CW26" s="251"/>
      <c r="CX26" s="251"/>
      <c r="CY26" s="251"/>
      <c r="CZ26" s="251"/>
      <c r="DA26" s="251"/>
      <c r="DB26" s="251"/>
      <c r="DC26" s="251"/>
      <c r="DD26" s="251"/>
      <c r="DE26" s="251"/>
      <c r="DF26" s="252"/>
    </row>
    <row r="27" spans="1:110" ht="1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6"/>
      <c r="AC27" s="253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1" t="s">
        <v>337</v>
      </c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 t="s">
        <v>337</v>
      </c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 t="s">
        <v>337</v>
      </c>
      <c r="CP27" s="251"/>
      <c r="CQ27" s="251"/>
      <c r="CR27" s="251"/>
      <c r="CS27" s="251"/>
      <c r="CT27" s="251"/>
      <c r="CU27" s="251"/>
      <c r="CV27" s="251"/>
      <c r="CW27" s="251"/>
      <c r="CX27" s="251"/>
      <c r="CY27" s="251"/>
      <c r="CZ27" s="251"/>
      <c r="DA27" s="251"/>
      <c r="DB27" s="251"/>
      <c r="DC27" s="251"/>
      <c r="DD27" s="251"/>
      <c r="DE27" s="251"/>
      <c r="DF27" s="252"/>
    </row>
    <row r="28" spans="1:110" ht="15" customHeight="1">
      <c r="A28" s="255"/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6"/>
      <c r="AC28" s="253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1" t="s">
        <v>337</v>
      </c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 t="s">
        <v>337</v>
      </c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 t="s">
        <v>337</v>
      </c>
      <c r="CP28" s="251"/>
      <c r="CQ28" s="251"/>
      <c r="CR28" s="251"/>
      <c r="CS28" s="251"/>
      <c r="CT28" s="251"/>
      <c r="CU28" s="251"/>
      <c r="CV28" s="251"/>
      <c r="CW28" s="251"/>
      <c r="CX28" s="251"/>
      <c r="CY28" s="251"/>
      <c r="CZ28" s="251"/>
      <c r="DA28" s="251"/>
      <c r="DB28" s="251"/>
      <c r="DC28" s="251"/>
      <c r="DD28" s="251"/>
      <c r="DE28" s="251"/>
      <c r="DF28" s="252"/>
    </row>
    <row r="29" spans="1:110" ht="15" customHeight="1">
      <c r="A29" s="10" t="s">
        <v>226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53" t="s">
        <v>227</v>
      </c>
      <c r="AD29" s="250"/>
      <c r="AE29" s="250"/>
      <c r="AF29" s="250"/>
      <c r="AG29" s="250"/>
      <c r="AH29" s="250"/>
      <c r="AI29" s="250" t="s">
        <v>325</v>
      </c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4">
        <f>AZ30+AZ31</f>
        <v>4154945.8000000007</v>
      </c>
      <c r="BA29" s="251"/>
      <c r="BB29" s="251"/>
      <c r="BC29" s="251"/>
      <c r="BD29" s="251"/>
      <c r="BE29" s="251"/>
      <c r="BF29" s="251"/>
      <c r="BG29" s="251"/>
      <c r="BH29" s="251"/>
      <c r="BI29" s="251"/>
      <c r="BJ29" s="251"/>
      <c r="BK29" s="251"/>
      <c r="BL29" s="251"/>
      <c r="BM29" s="251"/>
      <c r="BN29" s="251"/>
      <c r="BO29" s="251"/>
      <c r="BP29" s="251"/>
      <c r="BQ29" s="251"/>
      <c r="BR29" s="251"/>
      <c r="BS29" s="251"/>
      <c r="BT29" s="251"/>
      <c r="BU29" s="251"/>
      <c r="BV29" s="251"/>
      <c r="BW29" s="254">
        <f>BW30+BW31</f>
        <v>2452170.66</v>
      </c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4">
        <f>AZ29-BW29</f>
        <v>1702775.1400000006</v>
      </c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2"/>
    </row>
    <row r="30" spans="1:110" ht="21.75" customHeight="1">
      <c r="A30" s="257" t="s">
        <v>3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8"/>
      <c r="AC30" s="253" t="s">
        <v>228</v>
      </c>
      <c r="AD30" s="250"/>
      <c r="AE30" s="250"/>
      <c r="AF30" s="250"/>
      <c r="AG30" s="250"/>
      <c r="AH30" s="250"/>
      <c r="AI30" s="250" t="s">
        <v>323</v>
      </c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4">
        <f>0-('стр.1'!BC13+AZ9)</f>
        <v>-9495500</v>
      </c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317">
        <v>-2160351.54</v>
      </c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251" t="s">
        <v>214</v>
      </c>
      <c r="CP30" s="251"/>
      <c r="CQ30" s="251"/>
      <c r="CR30" s="251"/>
      <c r="CS30" s="251"/>
      <c r="CT30" s="251"/>
      <c r="CU30" s="251"/>
      <c r="CV30" s="251"/>
      <c r="CW30" s="251"/>
      <c r="CX30" s="251"/>
      <c r="CY30" s="251"/>
      <c r="CZ30" s="251"/>
      <c r="DA30" s="251"/>
      <c r="DB30" s="251"/>
      <c r="DC30" s="251"/>
      <c r="DD30" s="251"/>
      <c r="DE30" s="251"/>
      <c r="DF30" s="252"/>
    </row>
    <row r="31" spans="1:110" ht="24" customHeight="1" thickBot="1">
      <c r="A31" s="315" t="s">
        <v>4</v>
      </c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320" t="s">
        <v>229</v>
      </c>
      <c r="AD31" s="319"/>
      <c r="AE31" s="319"/>
      <c r="AF31" s="319"/>
      <c r="AG31" s="319"/>
      <c r="AH31" s="319"/>
      <c r="AI31" s="319" t="s">
        <v>324</v>
      </c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21">
        <f>Лист1!AZ5</f>
        <v>13650445.8</v>
      </c>
      <c r="BA31" s="313"/>
      <c r="BB31" s="313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1">
        <v>4612522.2</v>
      </c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3" t="s">
        <v>214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4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48" t="s">
        <v>91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BD33" s="246" t="s">
        <v>195</v>
      </c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46"/>
      <c r="BT33" s="246"/>
      <c r="BU33" s="246"/>
      <c r="BV33" s="246"/>
      <c r="BW33" s="246"/>
      <c r="BX33" s="246"/>
      <c r="BY33" s="246"/>
      <c r="BZ33" s="246"/>
      <c r="CA33" s="246"/>
      <c r="CB33" s="246"/>
      <c r="CC33" s="246"/>
      <c r="CD33" s="246"/>
      <c r="CE33" s="246"/>
      <c r="CF33" s="246"/>
      <c r="CG33" s="246"/>
      <c r="CH33" s="246"/>
      <c r="CI33" s="246"/>
      <c r="CJ33" s="246"/>
      <c r="CK33" s="246"/>
      <c r="CL33" s="246"/>
      <c r="CM33" s="246"/>
      <c r="CN33" s="246"/>
      <c r="CO33" s="246"/>
      <c r="CP33" s="246"/>
      <c r="CQ33" s="246"/>
      <c r="CR33" s="246"/>
      <c r="CS33" s="246"/>
    </row>
    <row r="34" spans="1:97" s="2" customFormat="1" ht="17.2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2" t="s">
        <v>230</v>
      </c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6"/>
      <c r="AZ34" s="6"/>
      <c r="BA34" s="6"/>
      <c r="BB34" s="6"/>
      <c r="BC34" s="6"/>
      <c r="BD34" s="242" t="s">
        <v>237</v>
      </c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48" t="s">
        <v>92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K36" s="246" t="s">
        <v>327</v>
      </c>
      <c r="BL36" s="246"/>
      <c r="BM36" s="246"/>
      <c r="BN36" s="246"/>
      <c r="BO36" s="246"/>
      <c r="BP36" s="246"/>
      <c r="BQ36" s="246"/>
      <c r="BR36" s="246"/>
      <c r="BS36" s="246"/>
      <c r="BT36" s="246"/>
      <c r="BU36" s="246"/>
      <c r="BV36" s="246"/>
      <c r="BW36" s="246"/>
      <c r="BX36" s="246"/>
      <c r="BY36" s="246"/>
      <c r="BZ36" s="246"/>
      <c r="CA36" s="246"/>
      <c r="CB36" s="246"/>
      <c r="CC36" s="246"/>
      <c r="CD36" s="246"/>
      <c r="CE36" s="246"/>
      <c r="CF36" s="246"/>
      <c r="CG36" s="246"/>
      <c r="CH36" s="246"/>
      <c r="CI36" s="246"/>
      <c r="CJ36" s="246"/>
      <c r="CK36" s="246"/>
      <c r="CL36" s="246"/>
      <c r="CM36" s="246"/>
      <c r="CN36" s="246"/>
      <c r="CO36" s="246"/>
      <c r="CP36" s="246"/>
      <c r="CQ36" s="246"/>
      <c r="CR36" s="246"/>
      <c r="CS36" s="246"/>
      <c r="CT36" s="246"/>
      <c r="CU36" s="246"/>
      <c r="CV36" s="246"/>
      <c r="CW36" s="246"/>
      <c r="CX36" s="246"/>
      <c r="CY36" s="246"/>
      <c r="CZ36" s="246"/>
    </row>
    <row r="37" spans="1:104" s="6" customFormat="1" ht="11.25" customHeight="1">
      <c r="A37" s="248"/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Z37" s="242" t="s">
        <v>230</v>
      </c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K37" s="242" t="s">
        <v>237</v>
      </c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48" t="s">
        <v>21</v>
      </c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"/>
      <c r="AZ39" s="2"/>
      <c r="BA39" s="2"/>
      <c r="BB39" s="2"/>
      <c r="BC39" s="2"/>
      <c r="BD39" s="246" t="s">
        <v>90</v>
      </c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</row>
    <row r="40" spans="1:97" s="6" customFormat="1" ht="36.75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2" t="s">
        <v>230</v>
      </c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BD40" s="242" t="s">
        <v>237</v>
      </c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</row>
    <row r="41" s="2" customFormat="1" ht="9.75">
      <c r="AU41" s="8"/>
    </row>
    <row r="42" spans="1:39" s="2" customFormat="1" ht="9.75">
      <c r="A42" s="243" t="s">
        <v>238</v>
      </c>
      <c r="B42" s="243"/>
      <c r="C42" s="244" t="s">
        <v>393</v>
      </c>
      <c r="D42" s="244"/>
      <c r="E42" s="244"/>
      <c r="F42" s="244"/>
      <c r="G42" s="245" t="s">
        <v>238</v>
      </c>
      <c r="H42" s="245"/>
      <c r="I42" s="246" t="s">
        <v>394</v>
      </c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7">
        <v>2017</v>
      </c>
      <c r="AH42" s="247"/>
      <c r="AI42" s="247"/>
      <c r="AJ42" s="247"/>
      <c r="AK42" s="247"/>
      <c r="AL42" s="247"/>
      <c r="AM42" s="2" t="s">
        <v>220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2017-07-03T09:32:21Z</cp:lastPrinted>
  <dcterms:created xsi:type="dcterms:W3CDTF">2007-09-21T13:36:41Z</dcterms:created>
  <dcterms:modified xsi:type="dcterms:W3CDTF">2017-07-06T04:54:15Z</dcterms:modified>
  <cp:category/>
  <cp:version/>
  <cp:contentType/>
  <cp:contentStatus/>
</cp:coreProperties>
</file>