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<sst xmlns="http://schemas.openxmlformats.org/spreadsheetml/2006/main" count="834" uniqueCount="416">
  <si>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</si>
  <si>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</si>
  <si>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</si>
  <si>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</si>
  <si>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</si>
  <si>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</si>
  <si>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</si>
  <si>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</si>
  <si>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</si>
  <si>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</si>
  <si>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</si>
  <si>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</si>
  <si>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</si>
  <si>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</si>
  <si>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</si>
  <si>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</si>
  <si>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</si>
  <si>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</si>
  <si>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</si>
  <si>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</si>
  <si>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</si>
  <si>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</si>
  <si>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</si>
  <si>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</si>
  <si>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</si>
  <si>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</si>
  <si>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</si>
  <si>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</si>
  <si>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</si>
  <si>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</si>
  <si>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</si>
  <si>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</si>
  <si>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</si>
  <si>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</si>
  <si>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</si>
  <si>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</si>
  <si>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</si>
  <si>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</si>
  <si>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</si>
  <si>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</si>
  <si>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</si>
  <si>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</si>
  <si>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</si>
  <si>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</si>
  <si>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</si>
  <si>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</si>
  <si>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</si>
  <si>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</si>
  <si>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</si>
  <si>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</si>
  <si>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</si>
  <si>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</si>
  <si>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</si>
  <si>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</si>
  <si>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</si>
  <si>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</si>
  <si>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</si>
  <si>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</si>
  <si>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</si>
  <si>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</si>
  <si>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</si>
  <si>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</si>
  <si>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</si>
  <si>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</si>
  <si>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</si>
  <si>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</si>
  <si>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</si>
  <si>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</si>
  <si>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</si>
  <si>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</si>
  <si>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</si>
  <si>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</si>
  <si>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</si>
  <si>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</si>
  <si>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</si>
  <si>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</si>
  <si>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</si>
  <si>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</si>
  <si>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</si>
  <si>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</si>
  <si>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</si>
  <si>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</si>
  <si>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</si>
  <si>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</si>
  <si>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</si>
  <si>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</si>
  <si>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</si>
  <si>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</si>
  <si>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</si>
  <si>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</si>
  <si>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</si>
  <si>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</si>
  <si>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</si>
  <si>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</si>
  <si>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</si>
  <si>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</si>
  <si>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</si>
  <si>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</si>
  <si>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</si>
  <si>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</si>
  <si>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</si>
  <si>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</si>
  <si>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</si>
  <si>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</si>
  <si>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</si>
  <si>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</si>
  <si>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</si>
  <si>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</si>
  <si>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</si>
  <si>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</si>
  <si>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</si>
  <si>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</si>
  <si>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</si>
  <si>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</si>
  <si>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</si>
  <si>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</si>
  <si>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</si>
  <si>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</si>
  <si>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</si>
  <si>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</si>
  <si>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</si>
  <si>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</si>
  <si>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</si>
  <si>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</si>
  <si>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</si>
  <si>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</si>
  <si>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</si>
  <si>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</si>
  <si>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</si>
  <si>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</si>
  <si>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</si>
  <si>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</si>
  <si>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</si>
  <si>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</si>
  <si>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</si>
  <si>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</si>
  <si>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</si>
  <si>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</si>
  <si>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</si>
  <si>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</si>
  <si>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</si>
  <si>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</si>
  <si>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</si>
  <si>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</si>
  <si>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</si>
  <si>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</si>
  <si>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</si>
  <si>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</si>
  <si>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</si>
  <si>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</si>
  <si>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</si>
  <si>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</si>
  <si>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</si>
  <si>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</si>
  <si>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</si>
  <si>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</si>
  <si>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</si>
  <si>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</si>
  <si>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</si>
  <si>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</si>
  <si>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</si>
  <si>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</si>
  <si>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</si>
  <si>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</si>
  <si>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</si>
  <si>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</si>
  <si>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</si>
  <si>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</si>
  <si>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</si>
  <si>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</si>
  <si>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</si>
  <si>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</si>
  <si>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</si>
  <si>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</si>
  <si>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</si>
  <si>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</si>
  <si>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</si>
  <si>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</si>
  <si>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</si>
  <si>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</si>
  <si>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</si>
  <si>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</si>
  <si>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</si>
  <si>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</si>
  <si>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</si>
  <si>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</si>
  <si>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</si>
  <si>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</si>
  <si>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</si>
  <si>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</si>
  <si>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</si>
  <si>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</si>
  <si>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</si>
  <si>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</si>
  <si>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</si>
  <si>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</si>
  <si>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</si>
  <si>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</si>
  <si>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</si>
  <si>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</si>
  <si>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</si>
  <si>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</si>
  <si>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</si>
  <si>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</si>
  <si>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</si>
  <si>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</si>
  <si>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</si>
  <si>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</si>
  <si>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</si>
  <si>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</si>
  <si>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</si>
  <si>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</si>
  <si>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</si>
  <si>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</si>
  <si>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</si>
  <si>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</si>
  <si>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</si>
  <si>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</si>
  <si>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</si>
  <si>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</si>
  <si>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</si>
  <si>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</si>
  <si>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</si>
  <si>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</si>
  <si>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</si>
  <si>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</si>
  <si>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</si>
  <si>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</si>
  <si>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</si>
  <si>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</si>
  <si>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</si>
  <si>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</si>
  <si>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</si>
  <si>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</si>
  <si>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</si>
  <si>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</si>
  <si>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</si>
  <si>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</si>
  <si>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</si>
  <si>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</si>
  <si>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</si>
  <si>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</si>
  <si>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</si>
  <si>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</si>
  <si>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</si>
  <si>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</si>
  <si>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</si>
  <si>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</si>
  <si>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</si>
  <si>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</si>
  <si>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</si>
  <si>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</si>
  <si>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</si>
  <si>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</si>
  <si>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</si>
  <si>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</si>
  <si>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</si>
  <si>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</si>
  <si>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</si>
  <si>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</si>
  <si>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</si>
  <si>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</si>
  <si>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</si>
  <si>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</si>
  <si>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</si>
  <si>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</si>
  <si>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</si>
  <si>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</si>
  <si>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</si>
  <si>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</si>
  <si>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</si>
  <si>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</si>
  <si>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</si>
  <si>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</si>
  <si>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</si>
  <si>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</si>
  <si>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</si>
  <si>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</si>
  <si>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</si>
  <si>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</si>
  <si>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</si>
  <si>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</si>
  <si>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</si>
  <si>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</si>
  <si>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</si>
  <si>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</si>
  <si>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</si>
  <si>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</si>
  <si>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</si>
  <si>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</si>
  <si>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</si>
  <si>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</si>
  <si>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</si>
  <si>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</si>
  <si>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</si>
  <si>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</si>
  <si>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</si>
  <si>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</si>
  <si>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</si>
  <si>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</si>
  <si>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</si>
  <si>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</si>
  <si>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</si>
  <si>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</si>
  <si>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</si>
  <si>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</si>
  <si>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</si>
  <si>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</si>
  <si>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</si>
  <si>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</si>
  <si>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</si>
  <si>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</si>
  <si>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</si>
  <si>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</si>
  <si>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</si>
  <si>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</si>
  <si>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</si>
  <si>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</si>
  <si>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</si>
  <si>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</si>
  <si>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</si>
  <si>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</si>
  <si>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</si>
  <si>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</si>
  <si>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</si>
  <si>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</si>
  <si>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</si>
  <si>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</si>
  <si>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</si>
  <si>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</si>
  <si>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</si>
  <si>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</si>
  <si>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</si>
  <si>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</si>
  <si>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</si>
  <si>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</si>
  <si>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</si>
  <si>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</si>
  <si>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</si>
  <si>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</si>
  <si>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</si>
  <si>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</si>
  <si>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</si>
  <si>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</si>
  <si>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</si>
  <si>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</si>
  <si>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</si>
  <si>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</si>
  <si>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</si>
  <si>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</si>
  <si>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</si>
  <si>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</si>
  <si>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</si>
  <si>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</si>
  <si>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</si>
  <si>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</si>
  <si>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</si>
  <si>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</si>
  <si>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</si>
  <si>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</si>
  <si>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</si>
  <si>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</si>
  <si>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</si>
  <si>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</si>
  <si>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</si>
  <si>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</si>
  <si>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</si>
  <si>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</si>
  <si>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</si>
  <si>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</si>
  <si>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</si>
  <si>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</si>
  <si>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</si>
  <si>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</si>
  <si>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</si>
  <si>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</si>
  <si>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</si>
  <si>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</si>
  <si>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</si>
  <si>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</si>
  <si>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</si>
  <si>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</si>
  <si>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</si>
  <si>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</si>
  <si>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</si>
  <si>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</si>
  <si>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</si>
  <si>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</si>
  <si>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</si>
  <si>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</si>
  <si>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</si>
  <si>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</si>
  <si>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</si>
  <si>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</si>
  <si>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</si>
  <si>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</si>
  <si>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</si>
  <si>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</si>
  <si>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</si>
  <si>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</si>
  <si>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</si>
  <si>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</si>
  <si>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</si>
  <si>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</si>
  <si>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</si>
  <si>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02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</si>
  <si>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</si>
  <si>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</si>
  <si>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</si>
  <si>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</si>
  <si>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</si>
  <si>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</si>
  <si>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</si>
  <si>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</si>
  <si>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апреля</t>
  </si>
  <si>
    <t>01.04.2018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</si>
</sst>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BW162" sqref="BW162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231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207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158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232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211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414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402</v>
      </c>
      <c r="BS4" s="172"/>
      <c r="BT4" s="172"/>
      <c r="BU4" s="22" t="s">
        <v>212</v>
      </c>
      <c r="CD4" s="116" t="s">
        <v>208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415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209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329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331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322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330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323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128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370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210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200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201</v>
      </c>
      <c r="AD11" s="137"/>
      <c r="AE11" s="137"/>
      <c r="AF11" s="137"/>
      <c r="AG11" s="137"/>
      <c r="AH11" s="137"/>
      <c r="AI11" s="137" t="s">
        <v>326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240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202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203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205</v>
      </c>
      <c r="AD13" s="142"/>
      <c r="AE13" s="142"/>
      <c r="AF13" s="142"/>
      <c r="AG13" s="142"/>
      <c r="AH13" s="143"/>
      <c r="AI13" s="146" t="s">
        <v>206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10326700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230865.34999999998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10095834.65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18.75" customHeight="1">
      <c r="A15" s="130" t="s">
        <v>366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205</v>
      </c>
      <c r="AD15" s="127"/>
      <c r="AE15" s="127"/>
      <c r="AF15" s="127"/>
      <c r="AG15" s="127"/>
      <c r="AH15" s="128"/>
      <c r="AI15" s="126" t="s">
        <v>312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BC16+BC32+BC72+BC89+BC100+BC131+BC118+BC111</f>
        <v>7289500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BW16+BW72+BW89+BW38+BW100</f>
        <v>-276809.65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7566309.65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18.75" customHeight="1">
      <c r="A16" s="88" t="s">
        <v>242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205</v>
      </c>
      <c r="AD16" s="124"/>
      <c r="AE16" s="124"/>
      <c r="AF16" s="124"/>
      <c r="AG16" s="124"/>
      <c r="AH16" s="125"/>
      <c r="AI16" s="129" t="s">
        <v>57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5"/>
      <c r="BW16" s="96">
        <f>SUM(BW17)</f>
        <v>187734.96000000002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5"/>
      <c r="CO16" s="96">
        <f>BC16-BW16</f>
        <v>2055665.04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17.25" customHeight="1">
      <c r="A17" s="49" t="s">
        <v>243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205</v>
      </c>
      <c r="AD17" s="64"/>
      <c r="AE17" s="64"/>
      <c r="AF17" s="64"/>
      <c r="AG17" s="64"/>
      <c r="AH17" s="65"/>
      <c r="AI17" s="66" t="s">
        <v>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BW18+BW28+BW24</f>
        <v>187734.96000000002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2055665.04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205</v>
      </c>
      <c r="AD18" s="64"/>
      <c r="AE18" s="64"/>
      <c r="AF18" s="64"/>
      <c r="AG18" s="64"/>
      <c r="AH18" s="65"/>
      <c r="AI18" s="66" t="s">
        <v>59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BW19+BW22+BW21+BW23+BW20</f>
        <v>181940.65000000002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2061459.35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205</v>
      </c>
      <c r="AD19" s="78"/>
      <c r="AE19" s="78"/>
      <c r="AF19" s="78"/>
      <c r="AG19" s="78"/>
      <c r="AH19" s="79"/>
      <c r="AI19" s="82" t="s">
        <v>60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171047.7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2072352.3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205</v>
      </c>
      <c r="AD20" s="78"/>
      <c r="AE20" s="78"/>
      <c r="AF20" s="78"/>
      <c r="AG20" s="78"/>
      <c r="AH20" s="79"/>
      <c r="AI20" s="82" t="s">
        <v>375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328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472.28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205</v>
      </c>
      <c r="AD21" s="78"/>
      <c r="AE21" s="78"/>
      <c r="AF21" s="78"/>
      <c r="AG21" s="78"/>
      <c r="AH21" s="79"/>
      <c r="AI21" s="82" t="s">
        <v>371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328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205</v>
      </c>
      <c r="AD22" s="78"/>
      <c r="AE22" s="78"/>
      <c r="AF22" s="78"/>
      <c r="AG22" s="78"/>
      <c r="AH22" s="79"/>
      <c r="AI22" s="82" t="s">
        <v>169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328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10420.67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328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205</v>
      </c>
      <c r="AD23" s="78"/>
      <c r="AE23" s="78"/>
      <c r="AF23" s="78"/>
      <c r="AG23" s="78"/>
      <c r="AH23" s="79"/>
      <c r="AI23" s="82" t="s">
        <v>283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328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328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205</v>
      </c>
      <c r="AD24" s="64"/>
      <c r="AE24" s="64"/>
      <c r="AF24" s="64"/>
      <c r="AG24" s="64"/>
      <c r="AH24" s="65"/>
      <c r="AI24" s="66" t="s">
        <v>384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328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BW27+BW25+BW26</f>
        <v>4235.99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328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205</v>
      </c>
      <c r="AD25" s="60"/>
      <c r="AE25" s="60"/>
      <c r="AF25" s="60"/>
      <c r="AG25" s="60"/>
      <c r="AH25" s="60"/>
      <c r="AI25" s="60" t="s">
        <v>385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328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4140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328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205</v>
      </c>
      <c r="AD26" s="60"/>
      <c r="AE26" s="60"/>
      <c r="AF26" s="60"/>
      <c r="AG26" s="60"/>
      <c r="AH26" s="60"/>
      <c r="AI26" s="60" t="s">
        <v>407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328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205</v>
      </c>
      <c r="AD27" s="60"/>
      <c r="AE27" s="60"/>
      <c r="AF27" s="60"/>
      <c r="AG27" s="60"/>
      <c r="AH27" s="60"/>
      <c r="AI27" s="60" t="s">
        <v>400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328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328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205</v>
      </c>
      <c r="AD28" s="64"/>
      <c r="AE28" s="64"/>
      <c r="AF28" s="64"/>
      <c r="AG28" s="64"/>
      <c r="AH28" s="65"/>
      <c r="AI28" s="66" t="s">
        <v>61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328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BW29+BW31+BW30</f>
        <v>1558.32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328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205</v>
      </c>
      <c r="AD29" s="60"/>
      <c r="AE29" s="60"/>
      <c r="AF29" s="60"/>
      <c r="AG29" s="60"/>
      <c r="AH29" s="60"/>
      <c r="AI29" s="60" t="s">
        <v>62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328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1558.32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328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 hidden="1">
      <c r="A30" s="43" t="s">
        <v>76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205</v>
      </c>
      <c r="AD30" s="60"/>
      <c r="AE30" s="60"/>
      <c r="AF30" s="60"/>
      <c r="AG30" s="60"/>
      <c r="AH30" s="60"/>
      <c r="AI30" s="60" t="s">
        <v>77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328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0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328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205</v>
      </c>
      <c r="AD31" s="60"/>
      <c r="AE31" s="60"/>
      <c r="AF31" s="60"/>
      <c r="AG31" s="60"/>
      <c r="AH31" s="60"/>
      <c r="AI31" s="60" t="s">
        <v>120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328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205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205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205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205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205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205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205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328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-847898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328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205</v>
      </c>
      <c r="AD39" s="52"/>
      <c r="AE39" s="52"/>
      <c r="AF39" s="52"/>
      <c r="AG39" s="52"/>
      <c r="AH39" s="52"/>
      <c r="AI39" s="52" t="s">
        <v>22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205</v>
      </c>
      <c r="AD40" s="52"/>
      <c r="AE40" s="52"/>
      <c r="AF40" s="52"/>
      <c r="AG40" s="52"/>
      <c r="AH40" s="52"/>
      <c r="AI40" s="52" t="s">
        <v>23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17" t="s">
        <v>173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205</v>
      </c>
      <c r="AD41" s="52"/>
      <c r="AE41" s="52"/>
      <c r="AF41" s="52"/>
      <c r="AG41" s="52"/>
      <c r="AH41" s="52"/>
      <c r="AI41" s="52" t="s">
        <v>24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328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1" t="s">
        <v>142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205</v>
      </c>
      <c r="AD42" s="46"/>
      <c r="AE42" s="46"/>
      <c r="AF42" s="46"/>
      <c r="AG42" s="46"/>
      <c r="AH42" s="46"/>
      <c r="AI42" s="46" t="s">
        <v>25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328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205</v>
      </c>
      <c r="AD43" s="46"/>
      <c r="AE43" s="46"/>
      <c r="AF43" s="46"/>
      <c r="AG43" s="46"/>
      <c r="AH43" s="46"/>
      <c r="AI43" s="46" t="s">
        <v>26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328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205</v>
      </c>
      <c r="AD44" s="91"/>
      <c r="AE44" s="91"/>
      <c r="AF44" s="91"/>
      <c r="AG44" s="91"/>
      <c r="AH44" s="91"/>
      <c r="AI44" s="91" t="s">
        <v>174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328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205</v>
      </c>
      <c r="AD45" s="60"/>
      <c r="AE45" s="60"/>
      <c r="AF45" s="60"/>
      <c r="AG45" s="60"/>
      <c r="AH45" s="60"/>
      <c r="AI45" s="60" t="s">
        <v>163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328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205</v>
      </c>
      <c r="AD46" s="60"/>
      <c r="AE46" s="60"/>
      <c r="AF46" s="60"/>
      <c r="AG46" s="60"/>
      <c r="AH46" s="60"/>
      <c r="AI46" s="60" t="s">
        <v>257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328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205</v>
      </c>
      <c r="AD47" s="60"/>
      <c r="AE47" s="60"/>
      <c r="AF47" s="60"/>
      <c r="AG47" s="60"/>
      <c r="AH47" s="60"/>
      <c r="AI47" s="60" t="s">
        <v>183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328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205</v>
      </c>
      <c r="AD48" s="60"/>
      <c r="AE48" s="60"/>
      <c r="AF48" s="60"/>
      <c r="AG48" s="60"/>
      <c r="AH48" s="60"/>
      <c r="AI48" s="60" t="s">
        <v>179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328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205</v>
      </c>
      <c r="AD49" s="52"/>
      <c r="AE49" s="52"/>
      <c r="AF49" s="52"/>
      <c r="AG49" s="52"/>
      <c r="AH49" s="52"/>
      <c r="AI49" s="52" t="s">
        <v>27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205</v>
      </c>
      <c r="AD50" s="52"/>
      <c r="AE50" s="52"/>
      <c r="AF50" s="52"/>
      <c r="AG50" s="52"/>
      <c r="AH50" s="52"/>
      <c r="AI50" s="52" t="s">
        <v>28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328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205</v>
      </c>
      <c r="AD51" s="46"/>
      <c r="AE51" s="46"/>
      <c r="AF51" s="46"/>
      <c r="AG51" s="46"/>
      <c r="AH51" s="46"/>
      <c r="AI51" s="46" t="s">
        <v>29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205</v>
      </c>
      <c r="AD52" s="46"/>
      <c r="AE52" s="46"/>
      <c r="AF52" s="46"/>
      <c r="AG52" s="46"/>
      <c r="AH52" s="46"/>
      <c r="AI52" s="46" t="s">
        <v>140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328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205</v>
      </c>
      <c r="AD53" s="52"/>
      <c r="AE53" s="52"/>
      <c r="AF53" s="52"/>
      <c r="AG53" s="52"/>
      <c r="AH53" s="52"/>
      <c r="AI53" s="52" t="s">
        <v>164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328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205</v>
      </c>
      <c r="AD54" s="60"/>
      <c r="AE54" s="60"/>
      <c r="AF54" s="60"/>
      <c r="AG54" s="60"/>
      <c r="AH54" s="60"/>
      <c r="AI54" s="60" t="s">
        <v>165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328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205</v>
      </c>
      <c r="AD55" s="60"/>
      <c r="AE55" s="60"/>
      <c r="AF55" s="60"/>
      <c r="AG55" s="60"/>
      <c r="AH55" s="60"/>
      <c r="AI55" s="60" t="s">
        <v>184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328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170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205</v>
      </c>
      <c r="AD56" s="52"/>
      <c r="AE56" s="52"/>
      <c r="AF56" s="52"/>
      <c r="AG56" s="52"/>
      <c r="AH56" s="52"/>
      <c r="AI56" s="52" t="s">
        <v>30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328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205</v>
      </c>
      <c r="AD57" s="46"/>
      <c r="AE57" s="46"/>
      <c r="AF57" s="46"/>
      <c r="AG57" s="46"/>
      <c r="AH57" s="46"/>
      <c r="AI57" s="46" t="s">
        <v>32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328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205</v>
      </c>
      <c r="AD58" s="46"/>
      <c r="AE58" s="46"/>
      <c r="AF58" s="46"/>
      <c r="AG58" s="46"/>
      <c r="AH58" s="46"/>
      <c r="AI58" s="46" t="s">
        <v>78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328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205</v>
      </c>
      <c r="AD59" s="52"/>
      <c r="AE59" s="52"/>
      <c r="AF59" s="52"/>
      <c r="AG59" s="52"/>
      <c r="AH59" s="52"/>
      <c r="AI59" s="52" t="s">
        <v>33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BW60</f>
        <v>-847898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328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205</v>
      </c>
      <c r="AD60" s="52"/>
      <c r="AE60" s="52"/>
      <c r="AF60" s="52"/>
      <c r="AG60" s="52"/>
      <c r="AH60" s="52"/>
      <c r="AI60" s="52" t="s">
        <v>34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SUM(BW61:CN63)</f>
        <v>-847898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328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205</v>
      </c>
      <c r="AD61" s="46"/>
      <c r="AE61" s="46"/>
      <c r="AF61" s="46"/>
      <c r="AG61" s="46"/>
      <c r="AH61" s="46"/>
      <c r="AI61" s="46" t="s">
        <v>35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328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-847898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328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 hidden="1">
      <c r="A62" s="43" t="s">
        <v>82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205</v>
      </c>
      <c r="AD62" s="46"/>
      <c r="AE62" s="46"/>
      <c r="AF62" s="46"/>
      <c r="AG62" s="46"/>
      <c r="AH62" s="46"/>
      <c r="AI62" s="46" t="s">
        <v>79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328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328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 hidden="1">
      <c r="A63" s="43" t="s">
        <v>389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205</v>
      </c>
      <c r="AD63" s="46"/>
      <c r="AE63" s="46"/>
      <c r="AF63" s="46"/>
      <c r="AG63" s="46"/>
      <c r="AH63" s="46"/>
      <c r="AI63" s="46" t="s">
        <v>386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328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328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205</v>
      </c>
      <c r="AD64" s="52"/>
      <c r="AE64" s="52"/>
      <c r="AF64" s="52"/>
      <c r="AG64" s="52"/>
      <c r="AH64" s="52"/>
      <c r="AI64" s="52" t="s">
        <v>166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328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205</v>
      </c>
      <c r="AD65" s="46"/>
      <c r="AE65" s="46"/>
      <c r="AF65" s="46"/>
      <c r="AG65" s="46"/>
      <c r="AH65" s="46"/>
      <c r="AI65" s="46" t="s">
        <v>168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205</v>
      </c>
      <c r="AD66" s="60"/>
      <c r="AE66" s="60"/>
      <c r="AF66" s="60"/>
      <c r="AG66" s="60"/>
      <c r="AH66" s="60"/>
      <c r="AI66" s="60" t="s">
        <v>194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328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205</v>
      </c>
      <c r="AD67" s="60"/>
      <c r="AE67" s="60"/>
      <c r="AF67" s="60"/>
      <c r="AG67" s="60"/>
      <c r="AH67" s="60"/>
      <c r="AI67" s="60" t="s">
        <v>195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328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180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205</v>
      </c>
      <c r="AD68" s="60"/>
      <c r="AE68" s="60"/>
      <c r="AF68" s="60"/>
      <c r="AG68" s="60"/>
      <c r="AH68" s="60"/>
      <c r="AI68" s="60" t="s">
        <v>332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328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205</v>
      </c>
      <c r="AD69" s="52"/>
      <c r="AE69" s="52"/>
      <c r="AF69" s="52"/>
      <c r="AG69" s="52"/>
      <c r="AH69" s="52"/>
      <c r="AI69" s="52" t="s">
        <v>166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328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205</v>
      </c>
      <c r="AD70" s="60"/>
      <c r="AE70" s="60"/>
      <c r="AF70" s="60"/>
      <c r="AG70" s="60"/>
      <c r="AH70" s="60"/>
      <c r="AI70" s="60" t="s">
        <v>168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328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205</v>
      </c>
      <c r="AD71" s="60"/>
      <c r="AE71" s="60"/>
      <c r="AF71" s="60"/>
      <c r="AG71" s="60"/>
      <c r="AH71" s="60"/>
      <c r="AI71" s="60" t="s">
        <v>194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328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205</v>
      </c>
      <c r="AD72" s="90"/>
      <c r="AE72" s="90"/>
      <c r="AF72" s="90"/>
      <c r="AG72" s="90"/>
      <c r="AH72" s="90"/>
      <c r="AI72" s="90" t="s">
        <v>36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341978.54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4243921.46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205</v>
      </c>
      <c r="AD73" s="52"/>
      <c r="AE73" s="52"/>
      <c r="AF73" s="52"/>
      <c r="AG73" s="52"/>
      <c r="AH73" s="52"/>
      <c r="AI73" s="52" t="s">
        <v>37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285.09000000000003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185614.91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205</v>
      </c>
      <c r="AD74" s="52"/>
      <c r="AE74" s="52"/>
      <c r="AF74" s="52"/>
      <c r="AG74" s="52"/>
      <c r="AH74" s="52"/>
      <c r="AI74" s="52" t="s">
        <v>38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SUM(BW75:CN77)</f>
        <v>285.09000000000003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185614.91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205</v>
      </c>
      <c r="AD75" s="46"/>
      <c r="AE75" s="46"/>
      <c r="AF75" s="46"/>
      <c r="AG75" s="46"/>
      <c r="AH75" s="46"/>
      <c r="AI75" s="46" t="s">
        <v>39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217.75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185682.25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205</v>
      </c>
      <c r="AD76" s="46"/>
      <c r="AE76" s="46"/>
      <c r="AF76" s="46"/>
      <c r="AG76" s="46"/>
      <c r="AH76" s="46"/>
      <c r="AI76" s="46" t="s">
        <v>67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67.34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328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205</v>
      </c>
      <c r="AD77" s="46"/>
      <c r="AE77" s="46"/>
      <c r="AF77" s="46"/>
      <c r="AG77" s="46"/>
      <c r="AH77" s="46"/>
      <c r="AI77" s="46" t="s">
        <v>68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328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205</v>
      </c>
      <c r="AD78" s="52"/>
      <c r="AE78" s="52"/>
      <c r="AF78" s="52"/>
      <c r="AG78" s="52"/>
      <c r="AH78" s="52"/>
      <c r="AI78" s="52" t="s">
        <v>40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341693.44999999995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4058306.55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205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261550.47999999998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185449.52000000002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205</v>
      </c>
      <c r="AD80" s="52"/>
      <c r="AE80" s="52"/>
      <c r="AF80" s="52"/>
      <c r="AG80" s="52"/>
      <c r="AH80" s="52"/>
      <c r="AI80" s="52" t="s">
        <v>65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SUM(BW81:CN82)</f>
        <v>261550.47999999998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185449.52000000002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205</v>
      </c>
      <c r="AD81" s="46"/>
      <c r="AE81" s="46"/>
      <c r="AF81" s="46"/>
      <c r="AG81" s="46"/>
      <c r="AH81" s="46"/>
      <c r="AI81" s="46" t="s">
        <v>66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257960.96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189039.04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205</v>
      </c>
      <c r="AD82" s="46"/>
      <c r="AE82" s="46"/>
      <c r="AF82" s="46"/>
      <c r="AG82" s="46"/>
      <c r="AH82" s="46"/>
      <c r="AI82" s="46" t="s">
        <v>80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3589.52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328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205</v>
      </c>
      <c r="AD83" s="52"/>
      <c r="AE83" s="52"/>
      <c r="AF83" s="52"/>
      <c r="AG83" s="52"/>
      <c r="AH83" s="52"/>
      <c r="AI83" s="52" t="s">
        <v>70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80142.96999999999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3872857.03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205</v>
      </c>
      <c r="AD84" s="52"/>
      <c r="AE84" s="52"/>
      <c r="AF84" s="52"/>
      <c r="AG84" s="52"/>
      <c r="AH84" s="52"/>
      <c r="AI84" s="52" t="s">
        <v>69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SUM(BW85:CN88)</f>
        <v>80142.96999999999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3872857.03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205</v>
      </c>
      <c r="AD85" s="46"/>
      <c r="AE85" s="46"/>
      <c r="AF85" s="46"/>
      <c r="AG85" s="46"/>
      <c r="AH85" s="46"/>
      <c r="AI85" s="46" t="s">
        <v>71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75157.68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3877842.32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205</v>
      </c>
      <c r="AD86" s="46"/>
      <c r="AE86" s="46"/>
      <c r="AF86" s="46"/>
      <c r="AG86" s="46"/>
      <c r="AH86" s="46"/>
      <c r="AI86" s="46" t="s">
        <v>73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328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5431.09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328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205</v>
      </c>
      <c r="AD87" s="46"/>
      <c r="AE87" s="46"/>
      <c r="AF87" s="46"/>
      <c r="AG87" s="46"/>
      <c r="AH87" s="46"/>
      <c r="AI87" s="46" t="s">
        <v>72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328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319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328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249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205</v>
      </c>
      <c r="AD89" s="90"/>
      <c r="AE89" s="90"/>
      <c r="AF89" s="90"/>
      <c r="AG89" s="90"/>
      <c r="AH89" s="90"/>
      <c r="AI89" s="90" t="s">
        <v>41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39500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160500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205</v>
      </c>
      <c r="AD90" s="46"/>
      <c r="AE90" s="46"/>
      <c r="AF90" s="46"/>
      <c r="AG90" s="46"/>
      <c r="AH90" s="46"/>
      <c r="AI90" s="46" t="s">
        <v>391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39500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160500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110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205</v>
      </c>
      <c r="AD91" s="46"/>
      <c r="AE91" s="46"/>
      <c r="AF91" s="46"/>
      <c r="AG91" s="46"/>
      <c r="AH91" s="46"/>
      <c r="AI91" s="46" t="s">
        <v>42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39500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160500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110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205</v>
      </c>
      <c r="AD92" s="46"/>
      <c r="AE92" s="46"/>
      <c r="AF92" s="46"/>
      <c r="AG92" s="46"/>
      <c r="AH92" s="46"/>
      <c r="AI92" s="46" t="s">
        <v>43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328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39500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328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110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205</v>
      </c>
      <c r="AD93" s="46"/>
      <c r="AE93" s="46"/>
      <c r="AF93" s="46"/>
      <c r="AG93" s="46"/>
      <c r="AH93" s="46"/>
      <c r="AI93" s="46" t="s">
        <v>119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328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205</v>
      </c>
      <c r="AD94" s="52"/>
      <c r="AE94" s="52"/>
      <c r="AF94" s="52"/>
      <c r="AG94" s="52"/>
      <c r="AH94" s="52"/>
      <c r="AI94" s="52" t="s">
        <v>334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205</v>
      </c>
      <c r="AD95" s="52"/>
      <c r="AE95" s="52"/>
      <c r="AF95" s="52"/>
      <c r="AG95" s="52"/>
      <c r="AH95" s="52"/>
      <c r="AI95" s="52" t="s">
        <v>335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205</v>
      </c>
      <c r="AD96" s="46"/>
      <c r="AE96" s="46"/>
      <c r="AF96" s="46"/>
      <c r="AG96" s="46"/>
      <c r="AH96" s="46"/>
      <c r="AI96" s="46" t="s">
        <v>337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328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205</v>
      </c>
      <c r="AD97" s="46"/>
      <c r="AE97" s="46"/>
      <c r="AF97" s="46"/>
      <c r="AG97" s="46"/>
      <c r="AH97" s="46"/>
      <c r="AI97" s="46" t="s">
        <v>363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328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205</v>
      </c>
      <c r="AD98" s="60"/>
      <c r="AE98" s="60"/>
      <c r="AF98" s="60"/>
      <c r="AG98" s="60"/>
      <c r="AH98" s="60"/>
      <c r="AI98" s="60" t="s">
        <v>364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328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205</v>
      </c>
      <c r="AD99" s="60"/>
      <c r="AE99" s="60"/>
      <c r="AF99" s="60"/>
      <c r="AG99" s="60"/>
      <c r="AH99" s="60"/>
      <c r="AI99" s="60" t="s">
        <v>351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328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250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205</v>
      </c>
      <c r="AD100" s="90"/>
      <c r="AE100" s="90"/>
      <c r="AF100" s="90"/>
      <c r="AG100" s="90"/>
      <c r="AH100" s="90"/>
      <c r="AI100" s="90" t="s">
        <v>192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1874.85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256325.15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205</v>
      </c>
      <c r="AD101" s="52"/>
      <c r="AE101" s="52"/>
      <c r="AF101" s="52"/>
      <c r="AG101" s="52"/>
      <c r="AH101" s="52"/>
      <c r="AI101" s="52" t="s">
        <v>193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1874.85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256325.15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205</v>
      </c>
      <c r="AD102" s="52"/>
      <c r="AE102" s="52"/>
      <c r="AF102" s="52"/>
      <c r="AG102" s="52"/>
      <c r="AH102" s="52"/>
      <c r="AI102" s="52" t="s">
        <v>44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205</v>
      </c>
      <c r="AD103" s="46"/>
      <c r="AE103" s="46"/>
      <c r="AF103" s="46"/>
      <c r="AG103" s="46"/>
      <c r="AH103" s="46"/>
      <c r="AI103" s="46" t="s">
        <v>45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205</v>
      </c>
      <c r="AD104" s="52"/>
      <c r="AE104" s="52"/>
      <c r="AF104" s="52"/>
      <c r="AG104" s="52"/>
      <c r="AH104" s="52"/>
      <c r="AI104" s="52" t="s">
        <v>151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150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205</v>
      </c>
      <c r="AD105" s="46"/>
      <c r="AE105" s="46"/>
      <c r="AF105" s="46"/>
      <c r="AG105" s="46"/>
      <c r="AH105" s="46"/>
      <c r="AI105" s="46" t="s">
        <v>31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205</v>
      </c>
      <c r="AD106" s="52"/>
      <c r="AE106" s="52"/>
      <c r="AF106" s="52"/>
      <c r="AG106" s="52"/>
      <c r="AH106" s="52"/>
      <c r="AI106" s="52" t="s">
        <v>49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1874.85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256325.15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205</v>
      </c>
      <c r="AD107" s="46"/>
      <c r="AE107" s="46"/>
      <c r="AF107" s="46"/>
      <c r="AG107" s="46"/>
      <c r="AH107" s="46"/>
      <c r="AI107" s="46" t="s">
        <v>48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1874.85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256325.15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205</v>
      </c>
      <c r="AD108" s="52"/>
      <c r="AE108" s="52"/>
      <c r="AF108" s="52"/>
      <c r="AG108" s="52"/>
      <c r="AH108" s="52"/>
      <c r="AI108" s="52" t="s">
        <v>196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205</v>
      </c>
      <c r="AD109" s="52"/>
      <c r="AE109" s="52"/>
      <c r="AF109" s="52"/>
      <c r="AG109" s="52"/>
      <c r="AH109" s="52"/>
      <c r="AI109" s="52" t="s">
        <v>198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328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205</v>
      </c>
      <c r="AD110" s="46"/>
      <c r="AE110" s="46"/>
      <c r="AF110" s="46"/>
      <c r="AG110" s="46"/>
      <c r="AH110" s="46"/>
      <c r="AI110" s="46" t="s">
        <v>199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328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205</v>
      </c>
      <c r="AD111" s="95"/>
      <c r="AE111" s="95"/>
      <c r="AF111" s="95"/>
      <c r="AG111" s="95"/>
      <c r="AH111" s="95"/>
      <c r="AI111" s="95" t="s">
        <v>261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341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205</v>
      </c>
      <c r="AD112" s="52"/>
      <c r="AE112" s="52"/>
      <c r="AF112" s="52"/>
      <c r="AG112" s="52"/>
      <c r="AH112" s="52"/>
      <c r="AI112" s="52" t="s">
        <v>262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205</v>
      </c>
      <c r="AD113" s="52"/>
      <c r="AE113" s="52"/>
      <c r="AF113" s="52"/>
      <c r="AG113" s="52"/>
      <c r="AH113" s="52"/>
      <c r="AI113" s="52" t="s">
        <v>263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343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205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260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205</v>
      </c>
      <c r="AD115" s="52"/>
      <c r="AE115" s="52"/>
      <c r="AF115" s="52"/>
      <c r="AG115" s="52"/>
      <c r="AH115" s="52"/>
      <c r="AI115" s="52" t="s">
        <v>264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328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342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205</v>
      </c>
      <c r="AD116" s="52"/>
      <c r="AE116" s="52"/>
      <c r="AF116" s="52"/>
      <c r="AG116" s="52"/>
      <c r="AH116" s="52"/>
      <c r="AI116" s="52" t="s">
        <v>265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328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205</v>
      </c>
      <c r="AD117" s="46"/>
      <c r="AE117" s="46"/>
      <c r="AF117" s="46"/>
      <c r="AG117" s="46"/>
      <c r="AH117" s="46"/>
      <c r="AI117" s="46" t="s">
        <v>284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328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205</v>
      </c>
      <c r="AD118" s="90"/>
      <c r="AE118" s="90"/>
      <c r="AF118" s="90"/>
      <c r="AG118" s="90"/>
      <c r="AH118" s="90"/>
      <c r="AI118" s="90" t="s">
        <v>373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328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267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205</v>
      </c>
      <c r="AD119" s="64"/>
      <c r="AE119" s="64"/>
      <c r="AF119" s="64"/>
      <c r="AG119" s="64"/>
      <c r="AH119" s="65"/>
      <c r="AI119" s="66" t="s">
        <v>266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328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205</v>
      </c>
      <c r="AD120" s="78"/>
      <c r="AE120" s="78"/>
      <c r="AF120" s="78"/>
      <c r="AG120" s="78"/>
      <c r="AH120" s="79"/>
      <c r="AI120" s="82" t="s">
        <v>269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328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205</v>
      </c>
      <c r="AD121" s="52"/>
      <c r="AE121" s="52"/>
      <c r="AF121" s="52"/>
      <c r="AG121" s="52"/>
      <c r="AH121" s="52"/>
      <c r="AI121" s="52" t="s">
        <v>63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328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205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328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205</v>
      </c>
      <c r="AD123" s="64"/>
      <c r="AE123" s="64"/>
      <c r="AF123" s="64"/>
      <c r="AG123" s="64"/>
      <c r="AH123" s="65"/>
      <c r="AI123" s="66" t="s">
        <v>282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328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190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205</v>
      </c>
      <c r="AD124" s="78"/>
      <c r="AE124" s="78"/>
      <c r="AF124" s="78"/>
      <c r="AG124" s="78"/>
      <c r="AH124" s="79"/>
      <c r="AI124" s="82" t="s">
        <v>109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328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205</v>
      </c>
      <c r="AD125" s="78"/>
      <c r="AE125" s="78"/>
      <c r="AF125" s="78"/>
      <c r="AG125" s="78"/>
      <c r="AH125" s="79"/>
      <c r="AI125" s="82" t="s">
        <v>374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328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205</v>
      </c>
      <c r="AD126" s="52"/>
      <c r="AE126" s="52"/>
      <c r="AF126" s="52"/>
      <c r="AG126" s="52"/>
      <c r="AH126" s="52"/>
      <c r="AI126" s="52" t="s">
        <v>63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328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205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328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205</v>
      </c>
      <c r="AD128" s="52"/>
      <c r="AE128" s="52"/>
      <c r="AF128" s="52"/>
      <c r="AG128" s="52"/>
      <c r="AH128" s="52"/>
      <c r="AI128" s="52" t="s">
        <v>46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190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205</v>
      </c>
      <c r="AD129" s="46"/>
      <c r="AE129" s="46"/>
      <c r="AF129" s="46"/>
      <c r="AG129" s="46"/>
      <c r="AH129" s="46"/>
      <c r="AI129" s="46" t="s">
        <v>109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328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190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205</v>
      </c>
      <c r="AD130" s="46"/>
      <c r="AE130" s="46"/>
      <c r="AF130" s="46"/>
      <c r="AG130" s="46"/>
      <c r="AH130" s="46"/>
      <c r="AI130" s="46" t="s">
        <v>411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328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205</v>
      </c>
      <c r="AD131" s="95"/>
      <c r="AE131" s="95"/>
      <c r="AF131" s="95"/>
      <c r="AG131" s="95"/>
      <c r="AH131" s="95"/>
      <c r="AI131" s="95" t="s">
        <v>47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328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362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145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360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328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205</v>
      </c>
      <c r="AD134" s="52"/>
      <c r="AE134" s="52"/>
      <c r="AF134" s="52"/>
      <c r="AG134" s="52"/>
      <c r="AH134" s="52"/>
      <c r="AI134" s="52" t="s">
        <v>256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205</v>
      </c>
      <c r="AD135" s="46"/>
      <c r="AE135" s="46"/>
      <c r="AF135" s="46"/>
      <c r="AG135" s="46"/>
      <c r="AH135" s="46"/>
      <c r="AI135" s="46" t="s">
        <v>255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205</v>
      </c>
      <c r="AD136" s="52"/>
      <c r="AE136" s="52"/>
      <c r="AF136" s="52"/>
      <c r="AG136" s="52"/>
      <c r="AH136" s="52"/>
      <c r="AI136" s="52" t="s">
        <v>50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205</v>
      </c>
      <c r="AD137" s="46"/>
      <c r="AE137" s="46"/>
      <c r="AF137" s="46"/>
      <c r="AG137" s="46"/>
      <c r="AH137" s="46"/>
      <c r="AI137" s="46" t="s">
        <v>51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205</v>
      </c>
      <c r="AD138" s="52"/>
      <c r="AE138" s="52"/>
      <c r="AF138" s="52"/>
      <c r="AG138" s="52"/>
      <c r="AH138" s="52"/>
      <c r="AI138" s="52" t="s">
        <v>124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328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126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205</v>
      </c>
      <c r="AD139" s="46"/>
      <c r="AE139" s="46"/>
      <c r="AF139" s="46"/>
      <c r="AG139" s="46"/>
      <c r="AH139" s="46"/>
      <c r="AI139" s="46" t="s">
        <v>365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328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253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205</v>
      </c>
      <c r="AD140" s="166"/>
      <c r="AE140" s="166"/>
      <c r="AF140" s="166"/>
      <c r="AG140" s="166"/>
      <c r="AH140" s="166"/>
      <c r="AI140" s="166" t="s">
        <v>52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3037200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BW145+BW157</f>
        <v>507675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>BC140-BW140</f>
        <v>2529525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67"/>
    </row>
    <row r="141" spans="1:111" ht="58.5" customHeight="1">
      <c r="A141" s="49" t="s">
        <v>122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205</v>
      </c>
      <c r="AD141" s="52"/>
      <c r="AE141" s="52"/>
      <c r="AF141" s="52"/>
      <c r="AG141" s="52"/>
      <c r="AH141" s="52"/>
      <c r="AI141" s="52" t="s">
        <v>53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3037200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 t="s">
        <v>328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>BC141</f>
        <v>3037200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205</v>
      </c>
      <c r="AD142" s="53"/>
      <c r="AE142" s="53"/>
      <c r="AF142" s="53"/>
      <c r="AG142" s="53"/>
      <c r="AH142" s="53"/>
      <c r="AI142" s="53" t="s">
        <v>393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1467100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 t="s">
        <v>328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>BC142</f>
        <v>1467100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205</v>
      </c>
      <c r="AD143" s="52"/>
      <c r="AE143" s="52"/>
      <c r="AF143" s="52"/>
      <c r="AG143" s="52"/>
      <c r="AH143" s="52"/>
      <c r="AI143" s="52" t="s">
        <v>394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1467100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 t="s">
        <v>328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>BC143</f>
        <v>1467100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224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205</v>
      </c>
      <c r="AD144" s="46"/>
      <c r="AE144" s="46"/>
      <c r="AF144" s="46"/>
      <c r="AG144" s="46"/>
      <c r="AH144" s="46"/>
      <c r="AI144" s="46" t="s">
        <v>395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1467100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 t="s">
        <v>328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>BC144</f>
        <v>1467100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205</v>
      </c>
      <c r="AD145" s="53"/>
      <c r="AE145" s="53"/>
      <c r="AF145" s="53"/>
      <c r="AG145" s="53"/>
      <c r="AH145" s="53"/>
      <c r="AI145" s="53" t="s">
        <v>390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189700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47575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>BC145-BW145</f>
        <v>142125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205</v>
      </c>
      <c r="AD146" s="52"/>
      <c r="AE146" s="52"/>
      <c r="AF146" s="52"/>
      <c r="AG146" s="52"/>
      <c r="AH146" s="52"/>
      <c r="AI146" s="52" t="s">
        <v>376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189500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47375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>BC146-BW146</f>
        <v>142125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205</v>
      </c>
      <c r="AD147" s="46"/>
      <c r="AE147" s="46"/>
      <c r="AF147" s="46"/>
      <c r="AG147" s="46"/>
      <c r="AH147" s="46"/>
      <c r="AI147" s="46" t="s">
        <v>377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189500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47375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>BC147-BW147</f>
        <v>142125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160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205</v>
      </c>
      <c r="AD148" s="52"/>
      <c r="AE148" s="52"/>
      <c r="AF148" s="52"/>
      <c r="AG148" s="52"/>
      <c r="AH148" s="52"/>
      <c r="AI148" s="52" t="s">
        <v>379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328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205</v>
      </c>
      <c r="AD149" s="46"/>
      <c r="AE149" s="46"/>
      <c r="AF149" s="46"/>
      <c r="AG149" s="46"/>
      <c r="AH149" s="46"/>
      <c r="AI149" s="46" t="s">
        <v>378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328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205</v>
      </c>
      <c r="AD150" s="52"/>
      <c r="AE150" s="52"/>
      <c r="AF150" s="52"/>
      <c r="AG150" s="52"/>
      <c r="AH150" s="52"/>
      <c r="AI150" s="52" t="s">
        <v>54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205</v>
      </c>
      <c r="AD151" s="52"/>
      <c r="AE151" s="52"/>
      <c r="AF151" s="52"/>
      <c r="AG151" s="52"/>
      <c r="AH151" s="52"/>
      <c r="AI151" s="53" t="s">
        <v>138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328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136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205</v>
      </c>
      <c r="AD152" s="46"/>
      <c r="AE152" s="46"/>
      <c r="AF152" s="46"/>
      <c r="AG152" s="46"/>
      <c r="AH152" s="46"/>
      <c r="AI152" s="46" t="s">
        <v>137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328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317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205</v>
      </c>
      <c r="AD153" s="52"/>
      <c r="AE153" s="52"/>
      <c r="AF153" s="52"/>
      <c r="AG153" s="52"/>
      <c r="AH153" s="52"/>
      <c r="AI153" s="53" t="s">
        <v>55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227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205</v>
      </c>
      <c r="AD154" s="46"/>
      <c r="AE154" s="46"/>
      <c r="AF154" s="46"/>
      <c r="AG154" s="46"/>
      <c r="AH154" s="46"/>
      <c r="AI154" s="46" t="s">
        <v>56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356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205</v>
      </c>
      <c r="AD155" s="53"/>
      <c r="AE155" s="53"/>
      <c r="AF155" s="53"/>
      <c r="AG155" s="53"/>
      <c r="AH155" s="53"/>
      <c r="AI155" s="53" t="s">
        <v>355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328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358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205</v>
      </c>
      <c r="AD156" s="46"/>
      <c r="AE156" s="46"/>
      <c r="AF156" s="46"/>
      <c r="AG156" s="46"/>
      <c r="AH156" s="46"/>
      <c r="AI156" s="46" t="s">
        <v>357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328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205</v>
      </c>
      <c r="AD157" s="52"/>
      <c r="AE157" s="52"/>
      <c r="AF157" s="52"/>
      <c r="AG157" s="52"/>
      <c r="AH157" s="52"/>
      <c r="AI157" s="52" t="s">
        <v>408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460100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920300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205</v>
      </c>
      <c r="AD158" s="52"/>
      <c r="AE158" s="52"/>
      <c r="AF158" s="52"/>
      <c r="AG158" s="52"/>
      <c r="AH158" s="52"/>
      <c r="AI158" s="53" t="s">
        <v>138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328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205</v>
      </c>
      <c r="AD159" s="46"/>
      <c r="AE159" s="46"/>
      <c r="AF159" s="46"/>
      <c r="AG159" s="46"/>
      <c r="AH159" s="46"/>
      <c r="AI159" s="46" t="s">
        <v>137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328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317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205</v>
      </c>
      <c r="AD160" s="52"/>
      <c r="AE160" s="52"/>
      <c r="AF160" s="52"/>
      <c r="AG160" s="52"/>
      <c r="AH160" s="52"/>
      <c r="AI160" s="53" t="s">
        <v>409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460100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920300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227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205</v>
      </c>
      <c r="AD161" s="46"/>
      <c r="AE161" s="46"/>
      <c r="AF161" s="46"/>
      <c r="AG161" s="46"/>
      <c r="AH161" s="46"/>
      <c r="AI161" s="46" t="s">
        <v>410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460100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920300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1">
      <selection activeCell="BW44" sqref="BW44:CN44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116</v>
      </c>
    </row>
    <row r="2" spans="1:110" ht="21" customHeight="1">
      <c r="A2" s="251" t="s">
        <v>235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48" customHeight="1">
      <c r="A3" s="252" t="s">
        <v>200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201</v>
      </c>
      <c r="AD3" s="253"/>
      <c r="AE3" s="253"/>
      <c r="AF3" s="253"/>
      <c r="AG3" s="253"/>
      <c r="AH3" s="253"/>
      <c r="AI3" s="253" t="s">
        <v>129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241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202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203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4"/>
    </row>
    <row r="4" spans="1:110" s="14" customFormat="1" ht="18" customHeight="1" thickBot="1">
      <c r="A4" s="246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1">
        <v>2</v>
      </c>
      <c r="AD4" s="241"/>
      <c r="AE4" s="241"/>
      <c r="AF4" s="241"/>
      <c r="AG4" s="241"/>
      <c r="AH4" s="241"/>
      <c r="AI4" s="241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>
        <v>4</v>
      </c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>
        <v>5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2"/>
    </row>
    <row r="5" spans="1:111" s="17" customFormat="1" ht="23.25" customHeight="1">
      <c r="A5" s="248" t="s">
        <v>236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/>
      <c r="AC5" s="250" t="s">
        <v>213</v>
      </c>
      <c r="AD5" s="245"/>
      <c r="AE5" s="245"/>
      <c r="AF5" s="245"/>
      <c r="AG5" s="245"/>
      <c r="AH5" s="245"/>
      <c r="AI5" s="245" t="s">
        <v>206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3">
        <f>SUM(AZ7:BV44)</f>
        <v>13993180.94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SUM(BW7:CN44)</f>
        <v>2378048.46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AZ5-BW5</f>
        <v>11615132.48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</row>
    <row r="6" spans="1:110" ht="15" customHeight="1">
      <c r="A6" s="179" t="s">
        <v>204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240"/>
      <c r="AC6" s="234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</row>
    <row r="7" spans="1:119" ht="52.5" customHeight="1">
      <c r="A7" s="179" t="s">
        <v>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234" t="s">
        <v>213</v>
      </c>
      <c r="AD7" s="235"/>
      <c r="AE7" s="235"/>
      <c r="AF7" s="235"/>
      <c r="AG7" s="235"/>
      <c r="AH7" s="235"/>
      <c r="AI7" s="214" t="s">
        <v>92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185">
        <v>2833300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210">
        <v>464916.86</v>
      </c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185">
        <f aca="true" t="shared" si="0" ref="CO7:CO12">AZ7-BW7</f>
        <v>2368383.14</v>
      </c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6"/>
      <c r="DG7" s="18"/>
      <c r="DI7" s="30">
        <f>AZ7+AZ26</f>
        <v>2978800</v>
      </c>
      <c r="DO7" s="30">
        <f>BW7+BW26</f>
        <v>489857.92</v>
      </c>
    </row>
    <row r="8" spans="1:119" ht="66" customHeight="1">
      <c r="A8" s="179" t="s">
        <v>90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234" t="s">
        <v>213</v>
      </c>
      <c r="AD8" s="235"/>
      <c r="AE8" s="235"/>
      <c r="AF8" s="235"/>
      <c r="AG8" s="235"/>
      <c r="AH8" s="235"/>
      <c r="AI8" s="214" t="s">
        <v>94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185">
        <v>211000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 t="s">
        <v>328</v>
      </c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>
        <f>AZ8</f>
        <v>211000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39"/>
      <c r="DH8" s="40"/>
      <c r="DI8" s="30"/>
      <c r="DO8" s="30"/>
    </row>
    <row r="9" spans="1:119" ht="84" customHeight="1">
      <c r="A9" s="43" t="s">
        <v>91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4" t="s">
        <v>213</v>
      </c>
      <c r="AD9" s="235"/>
      <c r="AE9" s="235"/>
      <c r="AF9" s="235"/>
      <c r="AG9" s="235"/>
      <c r="AH9" s="235"/>
      <c r="AI9" s="214" t="s">
        <v>95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185">
        <v>919400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>
        <v>111386.25</v>
      </c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>
        <f>AZ9-BW9</f>
        <v>808013.75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6"/>
      <c r="DI9" s="30">
        <f>AZ9+AZ27</f>
        <v>963400</v>
      </c>
      <c r="DO9" s="30">
        <f>BW9+BW27</f>
        <v>117187.79</v>
      </c>
    </row>
    <row r="10" spans="1:110" ht="68.25" customHeight="1">
      <c r="A10" s="179" t="s">
        <v>258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234" t="s">
        <v>213</v>
      </c>
      <c r="AD10" s="235"/>
      <c r="AE10" s="235"/>
      <c r="AF10" s="235"/>
      <c r="AG10" s="235"/>
      <c r="AH10" s="235"/>
      <c r="AI10" s="214" t="s">
        <v>294</v>
      </c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185">
        <v>715000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>
        <v>111616.55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>
        <f t="shared" si="0"/>
        <v>603383.45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6"/>
    </row>
    <row r="11" spans="1:110" ht="71.25" customHeight="1">
      <c r="A11" s="179" t="s">
        <v>102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240"/>
      <c r="AC11" s="218" t="s">
        <v>213</v>
      </c>
      <c r="AD11" s="219"/>
      <c r="AE11" s="219"/>
      <c r="AF11" s="219"/>
      <c r="AG11" s="219"/>
      <c r="AH11" s="220"/>
      <c r="AI11" s="221" t="s">
        <v>103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5">
        <v>25000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7"/>
      <c r="BW11" s="224">
        <v>24780</v>
      </c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6"/>
      <c r="CO11" s="185">
        <f t="shared" si="0"/>
        <v>220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</row>
    <row r="12" spans="1:110" ht="71.25" customHeight="1">
      <c r="A12" s="179" t="s">
        <v>96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240"/>
      <c r="AC12" s="218" t="s">
        <v>213</v>
      </c>
      <c r="AD12" s="219"/>
      <c r="AE12" s="219"/>
      <c r="AF12" s="219"/>
      <c r="AG12" s="219"/>
      <c r="AH12" s="220"/>
      <c r="AI12" s="221" t="s">
        <v>97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224">
        <v>8000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6"/>
      <c r="BW12" s="224">
        <v>3717</v>
      </c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6"/>
      <c r="CO12" s="185">
        <f t="shared" si="0"/>
        <v>4283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6"/>
    </row>
    <row r="13" spans="1:142" ht="54" customHeight="1">
      <c r="A13" s="179" t="s">
        <v>259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240"/>
      <c r="AC13" s="218" t="s">
        <v>213</v>
      </c>
      <c r="AD13" s="219"/>
      <c r="AE13" s="219"/>
      <c r="AF13" s="219"/>
      <c r="AG13" s="219"/>
      <c r="AH13" s="220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224">
        <v>1600</v>
      </c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6"/>
      <c r="BW13" s="224" t="s">
        <v>328</v>
      </c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6"/>
      <c r="CO13" s="185">
        <f>AZ13</f>
        <v>1600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  <c r="DI13" s="30">
        <f>AZ7+AZ8+AZ9+AZ10+AZ11+AZ12+AZ13+AZ26+AZ27+AZ28</f>
        <v>4902800</v>
      </c>
      <c r="DO13" s="30" t="e">
        <f>BW7+BW8+BW9+BW10+BW11+BW12+BW13+BW26+BW27+BW28</f>
        <v>#VALUE!</v>
      </c>
      <c r="DY13" s="187">
        <f>BW7+BW10+BW11+BW12</f>
        <v>605030.41</v>
      </c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</row>
    <row r="14" spans="1:110" ht="128.25" customHeight="1">
      <c r="A14" s="179" t="s">
        <v>273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240"/>
      <c r="AC14" s="218" t="s">
        <v>213</v>
      </c>
      <c r="AD14" s="219"/>
      <c r="AE14" s="219"/>
      <c r="AF14" s="219"/>
      <c r="AG14" s="219"/>
      <c r="AH14" s="220"/>
      <c r="AI14" s="221" t="s">
        <v>295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5">
        <v>200</v>
      </c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7"/>
      <c r="BW14" s="215">
        <v>200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7"/>
      <c r="CO14" s="185" t="s">
        <v>328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6"/>
    </row>
    <row r="15" spans="1:111" s="15" customFormat="1" ht="93" customHeight="1" hidden="1">
      <c r="A15" s="43" t="s">
        <v>98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0" t="s">
        <v>213</v>
      </c>
      <c r="AD15" s="231"/>
      <c r="AE15" s="231"/>
      <c r="AF15" s="231"/>
      <c r="AG15" s="231"/>
      <c r="AH15" s="232"/>
      <c r="AI15" s="227" t="s">
        <v>99</v>
      </c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9"/>
      <c r="AZ15" s="224">
        <v>0</v>
      </c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6"/>
      <c r="BW15" s="224">
        <v>0</v>
      </c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6"/>
      <c r="CO15" s="185">
        <v>0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6"/>
      <c r="DG15" s="31"/>
    </row>
    <row r="16" spans="1:111" ht="66" customHeight="1">
      <c r="A16" s="179" t="s">
        <v>100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234" t="s">
        <v>213</v>
      </c>
      <c r="AD16" s="235"/>
      <c r="AE16" s="235"/>
      <c r="AF16" s="235"/>
      <c r="AG16" s="235"/>
      <c r="AH16" s="235"/>
      <c r="AI16" s="213" t="s">
        <v>101</v>
      </c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85">
        <v>10000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 t="s">
        <v>328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>
        <f>AZ16</f>
        <v>10000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31"/>
    </row>
    <row r="17" spans="1:110" s="16" customFormat="1" ht="84.75" customHeight="1">
      <c r="A17" s="43" t="s">
        <v>274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7" t="s">
        <v>213</v>
      </c>
      <c r="AD17" s="238"/>
      <c r="AE17" s="238"/>
      <c r="AF17" s="238"/>
      <c r="AG17" s="238"/>
      <c r="AH17" s="238"/>
      <c r="AI17" s="239" t="s">
        <v>296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6">
        <v>14400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>
        <v>3600</v>
      </c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185">
        <f>AZ17-BW17</f>
        <v>10800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6"/>
    </row>
    <row r="18" spans="1:110" s="16" customFormat="1" ht="111" customHeight="1">
      <c r="A18" s="179" t="s">
        <v>275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 t="s">
        <v>213</v>
      </c>
      <c r="AD18" s="181"/>
      <c r="AE18" s="181"/>
      <c r="AF18" s="181"/>
      <c r="AG18" s="181"/>
      <c r="AH18" s="181"/>
      <c r="AI18" s="182" t="s">
        <v>297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>
        <v>25000</v>
      </c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4">
        <v>6857.1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5">
        <f>AZ18-BW18</f>
        <v>18142.9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1" s="16" customFormat="1" ht="99" customHeight="1">
      <c r="A19" s="179" t="s">
        <v>276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 t="s">
        <v>213</v>
      </c>
      <c r="AD19" s="181"/>
      <c r="AE19" s="181"/>
      <c r="AF19" s="181"/>
      <c r="AG19" s="181"/>
      <c r="AH19" s="181"/>
      <c r="AI19" s="182" t="s">
        <v>298</v>
      </c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>
        <v>10000</v>
      </c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4">
        <v>1640</v>
      </c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5">
        <f>AZ19-BW19</f>
        <v>8360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  <c r="DG19" s="31"/>
    </row>
    <row r="20" spans="1:111" s="16" customFormat="1" ht="127.5" customHeight="1">
      <c r="A20" s="179" t="s">
        <v>413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 t="s">
        <v>213</v>
      </c>
      <c r="AD20" s="181"/>
      <c r="AE20" s="181"/>
      <c r="AF20" s="181"/>
      <c r="AG20" s="181"/>
      <c r="AH20" s="181"/>
      <c r="AI20" s="182" t="s">
        <v>412</v>
      </c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>
        <v>500000</v>
      </c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4" t="s">
        <v>328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5">
        <f>AZ20</f>
        <v>500000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  <c r="DG20" s="31"/>
    </row>
    <row r="21" spans="1:110" s="16" customFormat="1" ht="81.75" customHeight="1">
      <c r="A21" s="179" t="s">
        <v>277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 t="s">
        <v>213</v>
      </c>
      <c r="AD21" s="181"/>
      <c r="AE21" s="181"/>
      <c r="AF21" s="181"/>
      <c r="AG21" s="181"/>
      <c r="AH21" s="181"/>
      <c r="AI21" s="182" t="s">
        <v>175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>
        <v>10000</v>
      </c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4">
        <v>10000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5" t="s">
        <v>328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0" s="16" customFormat="1" ht="63" customHeight="1">
      <c r="A22" s="179" t="s">
        <v>278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 t="s">
        <v>213</v>
      </c>
      <c r="AD22" s="181"/>
      <c r="AE22" s="181"/>
      <c r="AF22" s="181"/>
      <c r="AG22" s="181"/>
      <c r="AH22" s="181"/>
      <c r="AI22" s="182" t="s">
        <v>299</v>
      </c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>
        <v>30000</v>
      </c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4">
        <v>2500</v>
      </c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5">
        <f>AZ22-BW22</f>
        <v>27500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6"/>
    </row>
    <row r="23" spans="1:110" s="16" customFormat="1" ht="66.75" customHeight="1">
      <c r="A23" s="179" t="s">
        <v>279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 t="s">
        <v>213</v>
      </c>
      <c r="AD23" s="181"/>
      <c r="AE23" s="181"/>
      <c r="AF23" s="181"/>
      <c r="AG23" s="181"/>
      <c r="AH23" s="181"/>
      <c r="AI23" s="182" t="s">
        <v>300</v>
      </c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3">
        <v>90000</v>
      </c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4">
        <v>11800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5">
        <f>AZ23-BW23</f>
        <v>78200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6"/>
    </row>
    <row r="24" spans="1:110" s="42" customFormat="1" ht="66.75" customHeight="1" hidden="1">
      <c r="A24" s="43" t="s">
        <v>404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37" t="s">
        <v>213</v>
      </c>
      <c r="AD24" s="238"/>
      <c r="AE24" s="238"/>
      <c r="AF24" s="238"/>
      <c r="AG24" s="238"/>
      <c r="AH24" s="238"/>
      <c r="AI24" s="239" t="s">
        <v>403</v>
      </c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6">
        <v>0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>
        <v>0</v>
      </c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10" t="s">
        <v>328</v>
      </c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56"/>
    </row>
    <row r="25" spans="1:110" s="16" customFormat="1" ht="81.75" customHeight="1" hidden="1">
      <c r="A25" s="179" t="s">
        <v>398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 t="s">
        <v>213</v>
      </c>
      <c r="AD25" s="181"/>
      <c r="AE25" s="181"/>
      <c r="AF25" s="181"/>
      <c r="AG25" s="181"/>
      <c r="AH25" s="181"/>
      <c r="AI25" s="182" t="s">
        <v>396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3">
        <v>0</v>
      </c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4">
        <v>0</v>
      </c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215">
        <f>AZ25-BW25</f>
        <v>0</v>
      </c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55"/>
    </row>
    <row r="26" spans="1:113" ht="81" customHeight="1">
      <c r="A26" s="179" t="s">
        <v>104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234" t="s">
        <v>213</v>
      </c>
      <c r="AD26" s="235"/>
      <c r="AE26" s="235"/>
      <c r="AF26" s="235"/>
      <c r="AG26" s="235"/>
      <c r="AH26" s="235"/>
      <c r="AI26" s="214" t="s">
        <v>105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185">
        <v>145500</v>
      </c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>
        <v>24941.06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>
        <f>AZ26-BW26</f>
        <v>120558.94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6"/>
      <c r="DI26" s="30"/>
    </row>
    <row r="27" spans="1:143" ht="96" customHeight="1">
      <c r="A27" s="179" t="s">
        <v>107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234" t="s">
        <v>213</v>
      </c>
      <c r="AD27" s="235"/>
      <c r="AE27" s="235"/>
      <c r="AF27" s="235"/>
      <c r="AG27" s="235"/>
      <c r="AH27" s="235"/>
      <c r="AI27" s="214" t="s">
        <v>106</v>
      </c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185">
        <v>44000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v>5801.54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>
        <f>AZ27-BW27</f>
        <v>38198.46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I27" s="30">
        <f>AZ26+AZ27</f>
        <v>189500</v>
      </c>
      <c r="DO27" s="30">
        <f>BW26+BW27</f>
        <v>30742.600000000002</v>
      </c>
      <c r="DX27" s="187">
        <f>CO26+CO27</f>
        <v>158757.4</v>
      </c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</row>
    <row r="28" spans="1:110" ht="96" customHeight="1" hidden="1">
      <c r="A28" s="179" t="s">
        <v>270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234" t="s">
        <v>213</v>
      </c>
      <c r="AD28" s="235"/>
      <c r="AE28" s="235"/>
      <c r="AF28" s="235"/>
      <c r="AG28" s="235"/>
      <c r="AH28" s="235"/>
      <c r="AI28" s="214" t="s">
        <v>271</v>
      </c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85">
        <v>0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v>0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 t="s">
        <v>328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6"/>
    </row>
    <row r="29" spans="1:110" ht="97.5" customHeight="1">
      <c r="A29" s="179" t="s">
        <v>280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234" t="s">
        <v>213</v>
      </c>
      <c r="AD29" s="235"/>
      <c r="AE29" s="235"/>
      <c r="AF29" s="235"/>
      <c r="AG29" s="235"/>
      <c r="AH29" s="235"/>
      <c r="AI29" s="214" t="s">
        <v>301</v>
      </c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185">
        <v>110000</v>
      </c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 t="s">
        <v>328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>
        <f>AZ29</f>
        <v>110000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</row>
    <row r="30" spans="1:111" s="15" customFormat="1" ht="97.5" customHeight="1">
      <c r="A30" s="179" t="s">
        <v>281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30" t="s">
        <v>213</v>
      </c>
      <c r="AD30" s="231"/>
      <c r="AE30" s="231"/>
      <c r="AF30" s="231"/>
      <c r="AG30" s="231"/>
      <c r="AH30" s="232"/>
      <c r="AI30" s="227" t="s">
        <v>302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9"/>
      <c r="AZ30" s="224">
        <v>10000</v>
      </c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6"/>
      <c r="BW30" s="224" t="s">
        <v>328</v>
      </c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6"/>
      <c r="CO30" s="224">
        <f>AZ30</f>
        <v>10000</v>
      </c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33"/>
      <c r="DG30" s="32"/>
    </row>
    <row r="31" spans="1:111" ht="81" customHeight="1" hidden="1">
      <c r="A31" s="43" t="s">
        <v>98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18" t="s">
        <v>213</v>
      </c>
      <c r="AD31" s="219"/>
      <c r="AE31" s="219"/>
      <c r="AF31" s="219"/>
      <c r="AG31" s="219"/>
      <c r="AH31" s="220"/>
      <c r="AI31" s="221" t="s">
        <v>108</v>
      </c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3"/>
      <c r="AZ31" s="215">
        <v>0</v>
      </c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5">
        <v>0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7"/>
      <c r="CO31" s="185" t="s">
        <v>328</v>
      </c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6"/>
      <c r="DG31" s="31"/>
    </row>
    <row r="32" spans="1:110" s="15" customFormat="1" ht="96" customHeight="1">
      <c r="A32" s="179" t="s">
        <v>285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230" t="s">
        <v>213</v>
      </c>
      <c r="AD32" s="231"/>
      <c r="AE32" s="231"/>
      <c r="AF32" s="231"/>
      <c r="AG32" s="231"/>
      <c r="AH32" s="232"/>
      <c r="AI32" s="227" t="s">
        <v>303</v>
      </c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9"/>
      <c r="AZ32" s="224">
        <v>25000</v>
      </c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 t="s">
        <v>328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6"/>
      <c r="CO32" s="185">
        <f>AZ32</f>
        <v>25000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6"/>
    </row>
    <row r="33" spans="1:119" ht="81" customHeight="1">
      <c r="A33" s="179" t="s">
        <v>286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218" t="s">
        <v>213</v>
      </c>
      <c r="AD33" s="219"/>
      <c r="AE33" s="219"/>
      <c r="AF33" s="219"/>
      <c r="AG33" s="219"/>
      <c r="AH33" s="220"/>
      <c r="AI33" s="221" t="s">
        <v>304</v>
      </c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3"/>
      <c r="AZ33" s="224">
        <v>1200000</v>
      </c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270838.32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6"/>
      <c r="CO33" s="185">
        <f aca="true" t="shared" si="1" ref="CO33:CO44">AZ33-BW33</f>
        <v>929161.6799999999</v>
      </c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6"/>
      <c r="DG33" s="18"/>
      <c r="DI33" s="30"/>
      <c r="DO33" s="30"/>
    </row>
    <row r="34" spans="1:111" ht="81" customHeight="1">
      <c r="A34" s="179" t="s">
        <v>287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218" t="s">
        <v>213</v>
      </c>
      <c r="AD34" s="219"/>
      <c r="AE34" s="219"/>
      <c r="AF34" s="219"/>
      <c r="AG34" s="219"/>
      <c r="AH34" s="220"/>
      <c r="AI34" s="221" t="s">
        <v>305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224">
        <v>550000</v>
      </c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15">
        <v>2590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7"/>
      <c r="CO34" s="185">
        <f t="shared" si="1"/>
        <v>547410</v>
      </c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18"/>
    </row>
    <row r="35" spans="1:111" ht="91.5" customHeight="1">
      <c r="A35" s="179" t="s">
        <v>288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218" t="s">
        <v>213</v>
      </c>
      <c r="AD35" s="219"/>
      <c r="AE35" s="219"/>
      <c r="AF35" s="219"/>
      <c r="AG35" s="219"/>
      <c r="AH35" s="220"/>
      <c r="AI35" s="221" t="s">
        <v>306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224">
        <v>824180.94</v>
      </c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6"/>
      <c r="BW35" s="215">
        <v>36000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7"/>
      <c r="CO35" s="185">
        <f t="shared" si="1"/>
        <v>788180.94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6"/>
      <c r="DG35" s="18"/>
    </row>
    <row r="36" spans="1:111" ht="96" customHeight="1">
      <c r="A36" s="179" t="s">
        <v>289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218" t="s">
        <v>213</v>
      </c>
      <c r="AD36" s="219"/>
      <c r="AE36" s="219"/>
      <c r="AF36" s="219"/>
      <c r="AG36" s="219"/>
      <c r="AH36" s="220"/>
      <c r="AI36" s="221" t="s">
        <v>307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224">
        <v>950000</v>
      </c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6"/>
      <c r="BW36" s="215">
        <v>119834.2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7"/>
      <c r="CO36" s="185">
        <f t="shared" si="1"/>
        <v>830165.8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/>
      <c r="DG36" s="18"/>
    </row>
    <row r="37" spans="1:110" ht="96" customHeight="1">
      <c r="A37" s="179" t="s">
        <v>290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218" t="s">
        <v>213</v>
      </c>
      <c r="AD37" s="219"/>
      <c r="AE37" s="219"/>
      <c r="AF37" s="219"/>
      <c r="AG37" s="219"/>
      <c r="AH37" s="220"/>
      <c r="AI37" s="221" t="s">
        <v>308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224">
        <v>150000</v>
      </c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6"/>
      <c r="BW37" s="215">
        <v>30420</v>
      </c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7"/>
      <c r="CO37" s="185">
        <f t="shared" si="1"/>
        <v>119580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6"/>
    </row>
    <row r="38" spans="1:110" ht="111" customHeight="1">
      <c r="A38" s="179" t="s">
        <v>291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234" t="s">
        <v>213</v>
      </c>
      <c r="AD38" s="235"/>
      <c r="AE38" s="235"/>
      <c r="AF38" s="235"/>
      <c r="AG38" s="235"/>
      <c r="AH38" s="235"/>
      <c r="AI38" s="214" t="s">
        <v>309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0">
        <v>36000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185">
        <v>8000</v>
      </c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>
        <f t="shared" si="1"/>
        <v>28000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6"/>
    </row>
    <row r="39" spans="1:110" s="15" customFormat="1" ht="81" customHeight="1">
      <c r="A39" s="179" t="s">
        <v>292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211" t="s">
        <v>213</v>
      </c>
      <c r="AD39" s="212"/>
      <c r="AE39" s="212"/>
      <c r="AF39" s="212"/>
      <c r="AG39" s="212"/>
      <c r="AH39" s="212"/>
      <c r="AI39" s="213" t="s">
        <v>310</v>
      </c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0">
        <v>2895500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>
        <v>610000</v>
      </c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185">
        <f t="shared" si="1"/>
        <v>2285500</v>
      </c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6"/>
    </row>
    <row r="40" spans="1:113" s="15" customFormat="1" ht="54" customHeight="1">
      <c r="A40" s="179" t="s">
        <v>381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211" t="s">
        <v>213</v>
      </c>
      <c r="AD40" s="212"/>
      <c r="AE40" s="212"/>
      <c r="AF40" s="212"/>
      <c r="AG40" s="212"/>
      <c r="AH40" s="212"/>
      <c r="AI40" s="213" t="s">
        <v>380</v>
      </c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0">
        <v>100000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>
        <v>10902.78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185">
        <f t="shared" si="1"/>
        <v>89097.22</v>
      </c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6"/>
      <c r="DI40" s="41">
        <f>BW39+BW40</f>
        <v>620902.78</v>
      </c>
    </row>
    <row r="41" spans="1:110" s="15" customFormat="1" ht="120" customHeight="1" hidden="1">
      <c r="A41" s="179" t="s">
        <v>383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211" t="s">
        <v>213</v>
      </c>
      <c r="AD41" s="212"/>
      <c r="AE41" s="212"/>
      <c r="AF41" s="212"/>
      <c r="AG41" s="212"/>
      <c r="AH41" s="212"/>
      <c r="AI41" s="213" t="s">
        <v>382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0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185">
        <f t="shared" si="1"/>
        <v>0</v>
      </c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6"/>
    </row>
    <row r="42" spans="1:110" s="15" customFormat="1" ht="112.5" customHeight="1">
      <c r="A42" s="179" t="s">
        <v>399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211" t="s">
        <v>213</v>
      </c>
      <c r="AD42" s="212"/>
      <c r="AE42" s="212"/>
      <c r="AF42" s="212"/>
      <c r="AG42" s="212"/>
      <c r="AH42" s="212"/>
      <c r="AI42" s="213" t="s">
        <v>397</v>
      </c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0">
        <v>1470100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>
        <v>489991</v>
      </c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185">
        <f t="shared" si="1"/>
        <v>980109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6"/>
    </row>
    <row r="43" spans="1:113" s="15" customFormat="1" ht="129" customHeight="1">
      <c r="A43" s="179" t="s">
        <v>372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211" t="s">
        <v>213</v>
      </c>
      <c r="AD43" s="212"/>
      <c r="AE43" s="212"/>
      <c r="AF43" s="212"/>
      <c r="AG43" s="212"/>
      <c r="AH43" s="212"/>
      <c r="AI43" s="213" t="s">
        <v>272</v>
      </c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0">
        <v>60000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>
        <v>9965.8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185">
        <f t="shared" si="1"/>
        <v>50034.2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6"/>
      <c r="DI43" s="41"/>
    </row>
    <row r="44" spans="1:110" ht="78" customHeight="1" thickBot="1">
      <c r="A44" s="179" t="s">
        <v>293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97" t="s">
        <v>213</v>
      </c>
      <c r="AD44" s="198"/>
      <c r="AE44" s="198"/>
      <c r="AF44" s="198"/>
      <c r="AG44" s="198"/>
      <c r="AH44" s="199"/>
      <c r="AI44" s="200" t="s">
        <v>311</v>
      </c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2"/>
      <c r="AZ44" s="203">
        <v>20000</v>
      </c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5"/>
      <c r="BW44" s="203">
        <v>5750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5"/>
      <c r="CO44" s="207">
        <f t="shared" si="1"/>
        <v>14250</v>
      </c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8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79" t="s">
        <v>238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9" t="s">
        <v>214</v>
      </c>
      <c r="AD46" s="190"/>
      <c r="AE46" s="190"/>
      <c r="AF46" s="190"/>
      <c r="AG46" s="190"/>
      <c r="AH46" s="191"/>
      <c r="AI46" s="192" t="s">
        <v>206</v>
      </c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4"/>
      <c r="AZ46" s="195">
        <f>'стр.1'!BC13-Лист1!AZ5</f>
        <v>-3666480.9399999995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5">
        <f>'стр.1'!BW13-Лист1!BW5</f>
        <v>-2147183.11</v>
      </c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5" t="s">
        <v>206</v>
      </c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209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9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117</v>
      </c>
    </row>
    <row r="2" spans="1:110" s="3" customFormat="1" ht="21" customHeight="1">
      <c r="A2" s="325" t="s">
        <v>324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</row>
    <row r="3" spans="1:110" ht="54" customHeight="1">
      <c r="A3" s="318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 t="s">
        <v>201</v>
      </c>
      <c r="AD3" s="312"/>
      <c r="AE3" s="312"/>
      <c r="AF3" s="312"/>
      <c r="AG3" s="312"/>
      <c r="AH3" s="312"/>
      <c r="AI3" s="312" t="s">
        <v>325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 t="s">
        <v>241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 t="s">
        <v>202</v>
      </c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 t="s">
        <v>203</v>
      </c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3"/>
    </row>
    <row r="4" spans="1:110" s="9" customFormat="1" ht="12" customHeight="1" thickBot="1">
      <c r="A4" s="319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299">
        <v>2</v>
      </c>
      <c r="AD4" s="299"/>
      <c r="AE4" s="299"/>
      <c r="AF4" s="299"/>
      <c r="AG4" s="299"/>
      <c r="AH4" s="299"/>
      <c r="AI4" s="299">
        <v>3</v>
      </c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>
        <v>4</v>
      </c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>
        <v>5</v>
      </c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307"/>
    </row>
    <row r="5" spans="1:110" ht="22.5" customHeight="1">
      <c r="A5" s="321" t="s">
        <v>176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23" t="s">
        <v>237</v>
      </c>
      <c r="AD5" s="316"/>
      <c r="AE5" s="316"/>
      <c r="AF5" s="316"/>
      <c r="AG5" s="316"/>
      <c r="AH5" s="316"/>
      <c r="AI5" s="316" t="s">
        <v>206</v>
      </c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08">
        <f>AZ29</f>
        <v>3666480.9399999995</v>
      </c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8">
        <f>BW29</f>
        <v>2147183.11</v>
      </c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8" t="s">
        <v>328</v>
      </c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7"/>
    </row>
    <row r="6" spans="1:110" ht="12" customHeight="1">
      <c r="A6" s="281" t="s">
        <v>204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90" t="s">
        <v>216</v>
      </c>
      <c r="AD6" s="275"/>
      <c r="AE6" s="275"/>
      <c r="AF6" s="275"/>
      <c r="AG6" s="275"/>
      <c r="AH6" s="276"/>
      <c r="AI6" s="274" t="s">
        <v>206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300" t="s">
        <v>328</v>
      </c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4"/>
      <c r="BW6" s="300" t="s">
        <v>328</v>
      </c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4"/>
      <c r="CO6" s="300" t="s">
        <v>328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14"/>
    </row>
    <row r="7" spans="1:110" ht="22.5" customHeight="1">
      <c r="A7" s="287" t="s">
        <v>177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C7" s="291"/>
      <c r="AD7" s="259"/>
      <c r="AE7" s="259"/>
      <c r="AF7" s="259"/>
      <c r="AG7" s="259"/>
      <c r="AH7" s="278"/>
      <c r="AI7" s="27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78"/>
      <c r="AZ7" s="305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306"/>
      <c r="BW7" s="305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306"/>
      <c r="CO7" s="305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315"/>
    </row>
    <row r="8" spans="1:110" ht="15" customHeight="1">
      <c r="A8" s="285" t="s">
        <v>215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90" t="s">
        <v>216</v>
      </c>
      <c r="AD8" s="275"/>
      <c r="AE8" s="275"/>
      <c r="AF8" s="275"/>
      <c r="AG8" s="275"/>
      <c r="AH8" s="276"/>
      <c r="AI8" s="274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6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10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10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2"/>
    </row>
    <row r="9" spans="1:110" ht="57.75" customHeight="1" hidden="1">
      <c r="A9" s="292" t="s">
        <v>339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291"/>
      <c r="AD9" s="259"/>
      <c r="AE9" s="259"/>
      <c r="AF9" s="259"/>
      <c r="AG9" s="259"/>
      <c r="AH9" s="278"/>
      <c r="AI9" s="277" t="s">
        <v>123</v>
      </c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78"/>
      <c r="AZ9" s="296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311"/>
      <c r="BW9" s="296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311"/>
      <c r="CO9" s="296" t="s">
        <v>328</v>
      </c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8"/>
    </row>
    <row r="10" spans="1:110" ht="56.25" customHeight="1" hidden="1">
      <c r="A10" s="294" t="s">
        <v>348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268" t="s">
        <v>349</v>
      </c>
      <c r="AD10" s="265"/>
      <c r="AE10" s="265"/>
      <c r="AF10" s="265"/>
      <c r="AG10" s="265"/>
      <c r="AH10" s="265"/>
      <c r="AI10" s="265" t="s">
        <v>350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328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89"/>
    </row>
    <row r="11" spans="1:110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68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 t="s">
        <v>328</v>
      </c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 t="s">
        <v>328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328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7"/>
    </row>
    <row r="12" spans="1:110" ht="1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68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6" t="s">
        <v>328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 t="s">
        <v>328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328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7"/>
    </row>
    <row r="13" spans="1:110" ht="1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  <c r="AC13" s="268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 t="s">
        <v>328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328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328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7"/>
    </row>
    <row r="14" spans="1:110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1"/>
      <c r="AC14" s="268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 t="s">
        <v>328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328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328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7"/>
    </row>
    <row r="15" spans="1:110" ht="1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1"/>
      <c r="AC15" s="268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6" t="s">
        <v>328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328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328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7"/>
    </row>
    <row r="16" spans="1:110" ht="1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1"/>
      <c r="AC16" s="268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 t="s">
        <v>328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328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328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7"/>
    </row>
    <row r="17" spans="1:110" ht="1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268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328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328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7"/>
    </row>
    <row r="18" spans="1:110" ht="1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268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 t="s">
        <v>328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328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328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7"/>
    </row>
    <row r="19" spans="1:110" ht="1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1"/>
      <c r="AC19" s="268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 t="s">
        <v>328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328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328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7"/>
    </row>
    <row r="20" spans="1:110" ht="1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1"/>
      <c r="AC20" s="268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 t="s">
        <v>328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328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328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7"/>
    </row>
    <row r="21" spans="1:110" ht="1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1"/>
      <c r="AC21" s="268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6" t="s">
        <v>328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328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328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7"/>
    </row>
    <row r="22" spans="1:110" ht="22.5" customHeight="1">
      <c r="A22" s="279" t="s">
        <v>178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80"/>
      <c r="AC22" s="268" t="s">
        <v>217</v>
      </c>
      <c r="AD22" s="265"/>
      <c r="AE22" s="265"/>
      <c r="AF22" s="265"/>
      <c r="AG22" s="265"/>
      <c r="AH22" s="265"/>
      <c r="AI22" s="265" t="s">
        <v>206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 t="s">
        <v>328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328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328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7"/>
    </row>
    <row r="23" spans="1:110" ht="12" customHeight="1">
      <c r="A23" s="281" t="s">
        <v>215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90"/>
      <c r="AD23" s="275"/>
      <c r="AE23" s="275"/>
      <c r="AF23" s="275"/>
      <c r="AG23" s="275"/>
      <c r="AH23" s="276"/>
      <c r="AI23" s="274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6"/>
      <c r="AZ23" s="324" t="s">
        <v>328</v>
      </c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4"/>
      <c r="BW23" s="324" t="s">
        <v>328</v>
      </c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4"/>
      <c r="CO23" s="324" t="s">
        <v>328</v>
      </c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14"/>
    </row>
    <row r="24" spans="1:110" ht="1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C24" s="291"/>
      <c r="AD24" s="259"/>
      <c r="AE24" s="259"/>
      <c r="AF24" s="259"/>
      <c r="AG24" s="259"/>
      <c r="AH24" s="278"/>
      <c r="AI24" s="277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78"/>
      <c r="AZ24" s="305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306"/>
      <c r="BW24" s="305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306"/>
      <c r="CO24" s="305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315"/>
    </row>
    <row r="25" spans="1:110" ht="1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268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 t="s">
        <v>328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328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328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7"/>
    </row>
    <row r="26" spans="1:110" ht="1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  <c r="AC26" s="268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 t="s">
        <v>328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328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328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7"/>
    </row>
    <row r="27" spans="1:110" ht="1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1"/>
      <c r="AC27" s="268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6" t="s">
        <v>328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328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328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7"/>
    </row>
    <row r="28" spans="1:110" ht="1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68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 t="s">
        <v>328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328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328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7"/>
    </row>
    <row r="29" spans="1:110" ht="15" customHeight="1">
      <c r="A29" s="10" t="s">
        <v>218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8" t="s">
        <v>219</v>
      </c>
      <c r="AD29" s="265"/>
      <c r="AE29" s="265"/>
      <c r="AF29" s="265"/>
      <c r="AG29" s="265"/>
      <c r="AH29" s="265"/>
      <c r="AI29" s="265" t="s">
        <v>316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9">
        <f>AZ30+AZ31</f>
        <v>3666480.9399999995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9">
        <f>BW30+BW31</f>
        <v>2147183.11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9">
        <f>AZ29-BW29</f>
        <v>1519297.8299999996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7"/>
    </row>
    <row r="30" spans="1:110" ht="21.75" customHeight="1">
      <c r="A30" s="272" t="s">
        <v>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68" t="s">
        <v>220</v>
      </c>
      <c r="AD30" s="265"/>
      <c r="AE30" s="265"/>
      <c r="AF30" s="265"/>
      <c r="AG30" s="265"/>
      <c r="AH30" s="265"/>
      <c r="AI30" s="265" t="s">
        <v>314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9">
        <f>0-('стр.1'!BC13+AZ9)</f>
        <v>-10326700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332">
        <v>-1252317.52</v>
      </c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266" t="s">
        <v>206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7"/>
    </row>
    <row r="31" spans="1:110" ht="24" customHeight="1" thickBot="1">
      <c r="A31" s="330" t="s">
        <v>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335" t="s">
        <v>221</v>
      </c>
      <c r="AD31" s="334"/>
      <c r="AE31" s="334"/>
      <c r="AF31" s="334"/>
      <c r="AG31" s="334"/>
      <c r="AH31" s="334"/>
      <c r="AI31" s="334" t="s">
        <v>315</v>
      </c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6">
        <f>Лист1!AZ5</f>
        <v>13993180.94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6">
        <v>3399500.63</v>
      </c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8" t="s">
        <v>206</v>
      </c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9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3" t="s">
        <v>84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BD33" s="261" t="s">
        <v>187</v>
      </c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</row>
    <row r="34" spans="1:97" s="2" customFormat="1" ht="17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57" t="s">
        <v>222</v>
      </c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6"/>
      <c r="AZ34" s="6"/>
      <c r="BA34" s="6"/>
      <c r="BB34" s="6"/>
      <c r="BC34" s="6"/>
      <c r="BD34" s="257" t="s">
        <v>229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3" t="s">
        <v>85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K36" s="261" t="s">
        <v>318</v>
      </c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</row>
    <row r="37" spans="1:104" s="6" customFormat="1" ht="11.2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Z37" s="257" t="s">
        <v>222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K37" s="257" t="s">
        <v>229</v>
      </c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3" t="s">
        <v>21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"/>
      <c r="AZ39" s="2"/>
      <c r="BA39" s="2"/>
      <c r="BB39" s="2"/>
      <c r="BC39" s="2"/>
      <c r="BD39" s="261" t="s">
        <v>83</v>
      </c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</row>
    <row r="40" spans="1:97" s="6" customFormat="1" ht="36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57" t="s">
        <v>222</v>
      </c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BD40" s="257" t="s">
        <v>229</v>
      </c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</row>
    <row r="41" s="2" customFormat="1" ht="9.75">
      <c r="AU41" s="8"/>
    </row>
    <row r="42" spans="1:39" s="2" customFormat="1" ht="9.75">
      <c r="A42" s="258" t="s">
        <v>230</v>
      </c>
      <c r="B42" s="258"/>
      <c r="C42" s="259" t="s">
        <v>405</v>
      </c>
      <c r="D42" s="259"/>
      <c r="E42" s="259"/>
      <c r="F42" s="259"/>
      <c r="G42" s="260" t="s">
        <v>230</v>
      </c>
      <c r="H42" s="260"/>
      <c r="I42" s="261" t="s">
        <v>414</v>
      </c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2">
        <v>2018</v>
      </c>
      <c r="AH42" s="262"/>
      <c r="AI42" s="262"/>
      <c r="AJ42" s="262"/>
      <c r="AK42" s="262"/>
      <c r="AL42" s="262"/>
      <c r="AM42" s="2" t="s">
        <v>212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2018-03-01T09:47:22Z</cp:lastPrinted>
  <dcterms:created xsi:type="dcterms:W3CDTF">2007-09-21T13:36:41Z</dcterms:created>
  <dcterms:modified xsi:type="dcterms:W3CDTF">2018-04-09T06:07:46Z</dcterms:modified>
  <cp:category/>
  <cp:version/>
  <cp:contentType/>
  <cp:contentStatus/>
</cp:coreProperties>
</file>