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'Лист1'!$A$1:$DF$46</definedName>
    <definedName name="_xlnm.Print_Area" localSheetId="0">'стр.1'!$A$1:$DF$161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<sst xmlns="http://schemas.openxmlformats.org/spreadsheetml/2006/main" count="830" uniqueCount="416">
  <si>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</si>
  <si>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</si>
  <si>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</si>
  <si>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</si>
  <si>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</si>
  <si>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</si>
  <si>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</si>
  <si>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</si>
  <si>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</si>
  <si>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</si>
  <si>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</si>
  <si>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</si>
  <si>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</si>
  <si>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</si>
  <si>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</si>
  <si>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</si>
  <si>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</si>
  <si>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</si>
  <si>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</si>
  <si>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</si>
  <si>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</si>
  <si>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</si>
  <si>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</si>
  <si>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</si>
  <si>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</si>
  <si>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</si>
  <si>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</si>
  <si>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</si>
  <si>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</si>
  <si>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</si>
  <si>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</si>
  <si>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</si>
  <si>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</si>
  <si>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</si>
  <si>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</si>
  <si>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</si>
  <si>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</si>
  <si>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</si>
  <si>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</si>
  <si>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</si>
  <si>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</si>
  <si>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</si>
  <si>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</si>
  <si>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</si>
  <si>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</si>
  <si>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</si>
  <si>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</si>
  <si>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</si>
  <si>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</si>
  <si>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</si>
  <si>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</si>
  <si>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</si>
  <si>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</si>
  <si>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</si>
  <si>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</si>
  <si>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</si>
  <si>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</si>
  <si>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</si>
  <si>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</si>
  <si>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</si>
  <si>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</si>
  <si>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</si>
  <si>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</si>
  <si>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</si>
  <si>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</si>
  <si>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</si>
  <si>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</si>
  <si>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</si>
  <si>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</si>
  <si>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</si>
  <si>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</si>
  <si>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</si>
  <si>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</si>
  <si>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</si>
  <si>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</si>
  <si>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</si>
  <si>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</si>
  <si>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</si>
  <si>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</si>
  <si>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</si>
  <si>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</si>
  <si>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</si>
  <si>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</si>
  <si>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</si>
  <si>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</si>
  <si>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</si>
  <si>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</si>
  <si>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</si>
  <si>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</si>
  <si>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</si>
  <si>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</si>
  <si>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</si>
  <si>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</si>
  <si>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</si>
  <si>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</si>
  <si>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</si>
  <si>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</si>
  <si>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</si>
  <si>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</si>
  <si>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</si>
  <si>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</si>
  <si>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</si>
  <si>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</si>
  <si>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</si>
  <si>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</si>
  <si>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</si>
  <si>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</si>
  <si>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</si>
  <si>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</si>
  <si>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</si>
  <si>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</si>
  <si>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</si>
  <si>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</si>
  <si>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</si>
  <si>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</si>
  <si>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</si>
  <si>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</si>
  <si>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</si>
  <si>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</si>
  <si>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</si>
  <si>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</si>
  <si>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</si>
  <si>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</si>
  <si>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</si>
  <si>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</si>
  <si>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</si>
  <si>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</si>
  <si>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</si>
  <si>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</si>
  <si>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</si>
  <si>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</si>
  <si>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</si>
  <si>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</si>
  <si>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</si>
  <si>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</si>
  <si>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</si>
  <si>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</si>
  <si>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</si>
  <si>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</si>
  <si>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</si>
  <si>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</si>
  <si>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</si>
  <si>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</si>
  <si>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</si>
  <si>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</si>
  <si>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</si>
  <si>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</si>
  <si>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</si>
  <si>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</si>
  <si>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</si>
  <si>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</si>
  <si>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</si>
  <si>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</si>
  <si>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</si>
  <si>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</si>
  <si>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</si>
  <si>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</si>
  <si>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</si>
  <si>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</si>
  <si>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</si>
  <si>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</si>
  <si>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</si>
  <si>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</si>
  <si>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</si>
  <si>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</si>
  <si>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</si>
  <si>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</si>
  <si>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</si>
  <si>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</si>
  <si>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</si>
  <si>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</si>
  <si>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</si>
  <si>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</si>
  <si>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</si>
  <si>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</si>
  <si>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</si>
  <si>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</si>
  <si>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</si>
  <si>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</si>
  <si>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</si>
  <si>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</si>
  <si>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</si>
  <si>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</si>
  <si>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</si>
  <si>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</si>
  <si>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</si>
  <si>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</si>
  <si>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</si>
  <si>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</si>
  <si>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</si>
  <si>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</si>
  <si>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</si>
  <si>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</si>
  <si>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</si>
  <si>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</si>
  <si>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</si>
  <si>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</si>
  <si>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</si>
  <si>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</si>
  <si>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</si>
  <si>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</si>
  <si>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</si>
  <si>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</si>
  <si>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</si>
  <si>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</si>
  <si>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</si>
  <si>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</si>
  <si>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</si>
  <si>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</si>
  <si>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</si>
  <si>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</si>
  <si>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</si>
  <si>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</si>
  <si>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</si>
  <si>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</si>
  <si>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</si>
  <si>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</si>
  <si>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</si>
  <si>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</si>
  <si>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</si>
  <si>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</si>
  <si>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</si>
  <si>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</si>
  <si>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</si>
  <si>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</si>
  <si>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</si>
  <si>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</si>
  <si>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</si>
  <si>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</si>
  <si>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</si>
  <si>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</si>
  <si>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</si>
  <si>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</si>
  <si>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</si>
  <si>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</si>
  <si>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</si>
  <si>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</si>
  <si>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</si>
  <si>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</si>
  <si>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</si>
  <si>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</si>
  <si>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</si>
  <si>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</si>
  <si>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</si>
  <si>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</si>
  <si>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</si>
  <si>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</si>
  <si>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</si>
  <si>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</si>
  <si>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</si>
  <si>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</si>
  <si>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</si>
  <si>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</si>
  <si>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</si>
  <si>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</si>
  <si>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</si>
  <si>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</si>
  <si>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</si>
  <si>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</si>
  <si>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</si>
  <si>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</si>
  <si>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</si>
  <si>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</si>
  <si>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</si>
  <si>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</si>
  <si>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</si>
  <si>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</si>
  <si>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</si>
  <si>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</si>
  <si>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</si>
  <si>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</si>
  <si>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951 1001 1310028390 321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</si>
  <si>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</si>
  <si>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</si>
  <si>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</si>
  <si>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</si>
  <si>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</si>
  <si>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</si>
  <si>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</si>
  <si>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</si>
  <si>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</si>
  <si>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</si>
  <si>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</si>
  <si>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</si>
  <si>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</si>
  <si>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</si>
  <si>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</si>
  <si>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</si>
  <si>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</si>
  <si>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</si>
  <si>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</si>
  <si>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</si>
  <si>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</si>
  <si>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</si>
  <si>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</si>
  <si>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</si>
  <si>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</si>
  <si>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</si>
  <si>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</si>
  <si>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</si>
  <si>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</si>
  <si>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</si>
  <si>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</si>
  <si>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</si>
  <si>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</si>
  <si>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</si>
  <si>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</si>
  <si>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</si>
  <si>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</si>
  <si>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</si>
  <si>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</si>
  <si>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</si>
  <si>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</si>
  <si>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</si>
  <si>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</si>
  <si>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</si>
  <si>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</si>
  <si>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</si>
  <si>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</si>
  <si>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</si>
  <si>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</si>
  <si>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</si>
  <si>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</si>
  <si>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</si>
  <si>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</si>
  <si>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</si>
  <si>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</si>
  <si>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</si>
  <si>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</si>
  <si>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</si>
  <si>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</si>
  <si>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</si>
  <si>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</si>
  <si>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</si>
  <si>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</si>
  <si>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</si>
  <si>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</si>
  <si>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</si>
  <si>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</si>
  <si>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</si>
  <si>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</si>
  <si>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</si>
  <si>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</si>
  <si>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</si>
  <si>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</si>
  <si>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</si>
  <si>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</si>
  <si>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</si>
  <si>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</si>
  <si>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</si>
  <si>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</si>
  <si>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</si>
  <si>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</si>
  <si>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</si>
  <si>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</si>
  <si>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</si>
  <si>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</si>
  <si>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</si>
  <si>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</si>
  <si>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</si>
  <si>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</si>
  <si>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</si>
  <si>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</si>
  <si>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</si>
  <si>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</si>
  <si>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</si>
  <si>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</si>
  <si>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</si>
  <si>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</si>
  <si>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</si>
  <si>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</si>
  <si>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(Социальные выплаты гражданам, кроме пуцбличных нормативных социальных выплат)</t>
  </si>
  <si>
    <t>000 1 16 00000 00 0000 000</t>
  </si>
  <si>
    <t>161 1 16 33050 10 6000 140</t>
  </si>
  <si>
    <t>182 1 01 02010 01 2100 110</t>
  </si>
  <si>
    <t>951 2 02 35118 00 0000 151</t>
  </si>
  <si>
    <t>951 2 02 35118 10 0000 151</t>
  </si>
  <si>
    <t>951 2 02 30024 10 0000 151</t>
  </si>
  <si>
    <t>951 2 02 30024 00 0000 151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</si>
  <si>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</si>
  <si>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</si>
  <si>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</si>
  <si>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</si>
  <si>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</si>
  <si>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</si>
  <si>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</si>
  <si>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</si>
  <si>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</si>
  <si>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</si>
  <si>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951 2 02 30000 00 0000 151</t>
  </si>
  <si>
    <t>951 1 08 04000 00 0000 110</t>
  </si>
  <si>
    <t>Дотации бюджетам бюджетной системы Российской Федерации</t>
  </si>
  <si>
    <t>951 2 02 10000 00 0000 151</t>
  </si>
  <si>
    <t>951 2 02 15001 00 0000 151</t>
  </si>
  <si>
    <t>951 2 02 15001 10 0000 151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</si>
  <si>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</si>
  <si>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</si>
  <si>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</si>
  <si>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</si>
  <si>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</si>
  <si>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</si>
  <si>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18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</si>
  <si>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</si>
  <si>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</si>
  <si>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</si>
  <si>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</si>
  <si>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951 2 02 40000 00 0000 151</t>
  </si>
  <si>
    <t>951 2 02 49999 00 0000 151</t>
  </si>
  <si>
    <t>951 2 02 49999 10 0000 151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</si>
  <si>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</si>
  <si>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</si>
  <si>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</si>
  <si>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04</t>
  </si>
  <si>
    <t>октября</t>
  </si>
  <si>
    <t>01.10.2018</t>
  </si>
  <si>
    <t>Главный специалист по бухгалтерскому учету и отчетности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</si>
</sst>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21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21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49" fontId="7" fillId="36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6" fillId="36" borderId="20" xfId="0" applyNumberFormat="1" applyFont="1" applyFill="1" applyBorder="1" applyAlignment="1">
      <alignment horizontal="center" wrapText="1"/>
    </xf>
    <xf numFmtId="4" fontId="16" fillId="36" borderId="18" xfId="0" applyNumberFormat="1" applyFont="1" applyFill="1" applyBorder="1" applyAlignment="1">
      <alignment horizontal="center" wrapText="1"/>
    </xf>
    <xf numFmtId="4" fontId="16" fillId="36" borderId="21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2" fontId="16" fillId="0" borderId="20" xfId="0" applyNumberFormat="1" applyFont="1" applyFill="1" applyBorder="1" applyAlignment="1">
      <alignment horizontal="center" wrapText="1"/>
    </xf>
    <xf numFmtId="2" fontId="16" fillId="0" borderId="18" xfId="0" applyNumberFormat="1" applyFont="1" applyFill="1" applyBorder="1" applyAlignment="1">
      <alignment horizontal="center" wrapText="1"/>
    </xf>
    <xf numFmtId="2" fontId="16" fillId="0" borderId="19" xfId="0" applyNumberFormat="1" applyFont="1" applyFill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4" fontId="16" fillId="34" borderId="20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33" borderId="20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2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6" borderId="17" xfId="0" applyNumberFormat="1" applyFont="1" applyFill="1" applyBorder="1" applyAlignment="1">
      <alignment horizontal="center" wrapText="1"/>
    </xf>
    <xf numFmtId="49" fontId="7" fillId="36" borderId="18" xfId="0" applyNumberFormat="1" applyFont="1" applyFill="1" applyBorder="1" applyAlignment="1">
      <alignment horizontal="center" wrapText="1"/>
    </xf>
    <xf numFmtId="49" fontId="7" fillId="36" borderId="19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6" borderId="2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7" xfId="0" applyNumberFormat="1" applyFont="1" applyFill="1" applyBorder="1" applyAlignment="1">
      <alignment horizontal="center" wrapText="1"/>
    </xf>
    <xf numFmtId="4" fontId="16" fillId="37" borderId="20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21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6" borderId="19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36" borderId="12" xfId="0" applyNumberFormat="1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6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5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4" fontId="17" fillId="35" borderId="2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" fontId="17" fillId="0" borderId="21" xfId="0" applyNumberFormat="1" applyFont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2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1"/>
  <sheetViews>
    <sheetView view="pageBreakPreview" zoomScale="75" zoomScaleSheetLayoutView="75" zoomScalePageLayoutView="0" workbookViewId="0" topLeftCell="A1">
      <selection activeCell="CO143" sqref="CO143:DF143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</row>
    <row r="2" spans="20:110" ht="20.25" customHeight="1" thickBot="1">
      <c r="T2" s="173" t="s">
        <v>230</v>
      </c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O2" s="104" t="s">
        <v>206</v>
      </c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6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19" t="s">
        <v>157</v>
      </c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O3" s="153" t="s">
        <v>231</v>
      </c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5"/>
    </row>
    <row r="4" spans="30:110" ht="15" customHeight="1">
      <c r="AD4" s="119" t="s">
        <v>210</v>
      </c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50" t="s">
        <v>413</v>
      </c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74">
        <v>20</v>
      </c>
      <c r="BO4" s="174"/>
      <c r="BP4" s="174"/>
      <c r="BQ4" s="174"/>
      <c r="BR4" s="175" t="s">
        <v>401</v>
      </c>
      <c r="BS4" s="175"/>
      <c r="BT4" s="175"/>
      <c r="BU4" s="22" t="s">
        <v>211</v>
      </c>
      <c r="CD4" s="119" t="s">
        <v>207</v>
      </c>
      <c r="CE4" s="119"/>
      <c r="CF4" s="119"/>
      <c r="CG4" s="119"/>
      <c r="CH4" s="119"/>
      <c r="CI4" s="119"/>
      <c r="CJ4" s="119"/>
      <c r="CK4" s="119"/>
      <c r="CL4" s="119"/>
      <c r="CM4" s="119"/>
      <c r="CO4" s="156" t="s">
        <v>414</v>
      </c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8"/>
    </row>
    <row r="5" spans="1:110" ht="14.25" customHeight="1">
      <c r="A5" s="151" t="s">
        <v>319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CD5" s="119" t="s">
        <v>208</v>
      </c>
      <c r="CE5" s="119"/>
      <c r="CF5" s="119"/>
      <c r="CG5" s="119"/>
      <c r="CH5" s="119"/>
      <c r="CI5" s="119"/>
      <c r="CJ5" s="119"/>
      <c r="CK5" s="119"/>
      <c r="CL5" s="119"/>
      <c r="CM5" s="119"/>
      <c r="CO5" s="156" t="s">
        <v>328</v>
      </c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8"/>
    </row>
    <row r="6" spans="1:110" ht="12.75" customHeight="1">
      <c r="A6" s="151" t="s">
        <v>320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0" t="s">
        <v>330</v>
      </c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D6" s="119" t="s">
        <v>321</v>
      </c>
      <c r="CE6" s="119"/>
      <c r="CF6" s="119"/>
      <c r="CG6" s="119"/>
      <c r="CH6" s="119"/>
      <c r="CI6" s="119"/>
      <c r="CJ6" s="119"/>
      <c r="CK6" s="119"/>
      <c r="CL6" s="119"/>
      <c r="CM6" s="119"/>
      <c r="CO6" s="156" t="s">
        <v>329</v>
      </c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8"/>
    </row>
    <row r="7" spans="1:110" ht="17.25" customHeight="1">
      <c r="A7" s="151" t="s">
        <v>322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2" t="s">
        <v>127</v>
      </c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D7" s="119" t="s">
        <v>369</v>
      </c>
      <c r="CE7" s="119"/>
      <c r="CF7" s="119"/>
      <c r="CG7" s="119"/>
      <c r="CH7" s="119"/>
      <c r="CI7" s="119"/>
      <c r="CJ7" s="119"/>
      <c r="CK7" s="119"/>
      <c r="CL7" s="119"/>
      <c r="CM7" s="119"/>
      <c r="CO7" s="156" t="s">
        <v>1</v>
      </c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8"/>
    </row>
    <row r="8" spans="1:110" ht="15" customHeight="1">
      <c r="A8" s="151" t="s">
        <v>2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CM8" s="25"/>
      <c r="CO8" s="156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8"/>
    </row>
    <row r="9" spans="1:110" ht="15" customHeight="1" thickBot="1">
      <c r="A9" s="151" t="s">
        <v>238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O9" s="162" t="s">
        <v>209</v>
      </c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4"/>
    </row>
    <row r="10" spans="1:110" ht="23.25" customHeight="1">
      <c r="A10" s="160" t="s">
        <v>232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</row>
    <row r="11" spans="1:110" ht="48" customHeight="1">
      <c r="A11" s="139" t="s">
        <v>199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 t="s">
        <v>200</v>
      </c>
      <c r="AD11" s="140"/>
      <c r="AE11" s="140"/>
      <c r="AF11" s="140"/>
      <c r="AG11" s="140"/>
      <c r="AH11" s="140"/>
      <c r="AI11" s="140" t="s">
        <v>325</v>
      </c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 t="s">
        <v>239</v>
      </c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 t="s">
        <v>201</v>
      </c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 t="s">
        <v>202</v>
      </c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61"/>
    </row>
    <row r="12" spans="1:110" s="26" customFormat="1" ht="18" customHeight="1" thickBot="1">
      <c r="A12" s="139">
        <v>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1">
        <v>2</v>
      </c>
      <c r="AD12" s="141"/>
      <c r="AE12" s="141"/>
      <c r="AF12" s="141"/>
      <c r="AG12" s="141"/>
      <c r="AH12" s="141"/>
      <c r="AI12" s="141">
        <v>3</v>
      </c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>
        <v>4</v>
      </c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>
        <v>5</v>
      </c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>
        <v>6</v>
      </c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7"/>
    </row>
    <row r="13" spans="1:111" s="21" customFormat="1" ht="24" customHeight="1">
      <c r="A13" s="142" t="s">
        <v>233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3"/>
      <c r="AC13" s="144" t="s">
        <v>204</v>
      </c>
      <c r="AD13" s="145"/>
      <c r="AE13" s="145"/>
      <c r="AF13" s="145"/>
      <c r="AG13" s="145"/>
      <c r="AH13" s="146"/>
      <c r="AI13" s="149" t="s">
        <v>205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6"/>
      <c r="BC13" s="110">
        <f>SUM(BC15+BC140)</f>
        <v>10390500</v>
      </c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2"/>
      <c r="BW13" s="110">
        <f>BW15+BW140</f>
        <v>5129799.779999999</v>
      </c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2"/>
      <c r="CO13" s="67">
        <f>BC13-BW13</f>
        <v>5260700.220000001</v>
      </c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70"/>
      <c r="DG13" s="28"/>
    </row>
    <row r="14" spans="1:110" ht="12.75" customHeight="1">
      <c r="A14" s="43" t="s">
        <v>203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77"/>
      <c r="AD14" s="78"/>
      <c r="AE14" s="78"/>
      <c r="AF14" s="78"/>
      <c r="AG14" s="78"/>
      <c r="AH14" s="79"/>
      <c r="AI14" s="82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9"/>
      <c r="BC14" s="71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83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83"/>
      <c r="CO14" s="71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3"/>
    </row>
    <row r="15" spans="1:110" s="36" customFormat="1" ht="33" customHeight="1">
      <c r="A15" s="133" t="s">
        <v>365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4"/>
      <c r="AC15" s="135" t="s">
        <v>204</v>
      </c>
      <c r="AD15" s="130"/>
      <c r="AE15" s="130"/>
      <c r="AF15" s="130"/>
      <c r="AG15" s="130"/>
      <c r="AH15" s="131"/>
      <c r="AI15" s="129" t="s">
        <v>311</v>
      </c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1"/>
      <c r="BC15" s="113">
        <f>BC16+BC32+BC72+BC89+BC100+BC131+BC118+BC111</f>
        <v>7289500</v>
      </c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5"/>
      <c r="BW15" s="113">
        <f>BW16+BW38+BW72+BW89+BW100</f>
        <v>2315824.78</v>
      </c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5"/>
      <c r="CO15" s="136">
        <f>BC15-BW15</f>
        <v>4973675.220000001</v>
      </c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8"/>
    </row>
    <row r="16" spans="1:111" ht="39" customHeight="1">
      <c r="A16" s="88" t="s">
        <v>241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26" t="s">
        <v>204</v>
      </c>
      <c r="AD16" s="127"/>
      <c r="AE16" s="127"/>
      <c r="AF16" s="127"/>
      <c r="AG16" s="127"/>
      <c r="AH16" s="128"/>
      <c r="AI16" s="132" t="s">
        <v>56</v>
      </c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8"/>
      <c r="BC16" s="96">
        <f>SUM(BC17)</f>
        <v>2243400</v>
      </c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148"/>
      <c r="BW16" s="96">
        <f>BW17</f>
        <v>630244.0499999999</v>
      </c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148"/>
      <c r="CO16" s="96">
        <f>BC16-BW16</f>
        <v>1613155.9500000002</v>
      </c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8"/>
      <c r="DG16" s="28"/>
    </row>
    <row r="17" spans="1:110" s="21" customFormat="1" ht="26.25" customHeight="1">
      <c r="A17" s="49" t="s">
        <v>242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63" t="s">
        <v>204</v>
      </c>
      <c r="AD17" s="64"/>
      <c r="AE17" s="64"/>
      <c r="AF17" s="64"/>
      <c r="AG17" s="64"/>
      <c r="AH17" s="65"/>
      <c r="AI17" s="66" t="s">
        <v>57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5"/>
      <c r="BC17" s="67">
        <f>BC18</f>
        <v>2243400</v>
      </c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9"/>
      <c r="BW17" s="107">
        <f>BW18+BW24+BW28</f>
        <v>630244.0499999999</v>
      </c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9"/>
      <c r="CO17" s="67">
        <f>BC17-BW17</f>
        <v>1613155.9500000002</v>
      </c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70"/>
    </row>
    <row r="18" spans="1:110" s="21" customFormat="1" ht="122.25" customHeight="1">
      <c r="A18" s="49" t="s">
        <v>366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63" t="s">
        <v>204</v>
      </c>
      <c r="AD18" s="64"/>
      <c r="AE18" s="64"/>
      <c r="AF18" s="64"/>
      <c r="AG18" s="64"/>
      <c r="AH18" s="65"/>
      <c r="AI18" s="66" t="s">
        <v>58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5"/>
      <c r="BC18" s="67">
        <f>BC19</f>
        <v>2243400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9"/>
      <c r="BW18" s="67">
        <f>BW19+BW20+BW22</f>
        <v>618933.64</v>
      </c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9"/>
      <c r="CO18" s="67">
        <f>BC18-BW18</f>
        <v>1624466.3599999999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70"/>
    </row>
    <row r="19" spans="1:110" ht="150.75" customHeight="1">
      <c r="A19" s="43" t="s">
        <v>368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77" t="s">
        <v>204</v>
      </c>
      <c r="AD19" s="78"/>
      <c r="AE19" s="78"/>
      <c r="AF19" s="78"/>
      <c r="AG19" s="78"/>
      <c r="AH19" s="79"/>
      <c r="AI19" s="82" t="s">
        <v>59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9"/>
      <c r="BC19" s="71">
        <v>2243400</v>
      </c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83"/>
      <c r="BW19" s="71">
        <v>605566.37</v>
      </c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83"/>
      <c r="CO19" s="67">
        <f>BC19-BW19</f>
        <v>1637833.63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70"/>
    </row>
    <row r="20" spans="1:110" ht="120.75" customHeight="1">
      <c r="A20" s="43" t="s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77" t="s">
        <v>204</v>
      </c>
      <c r="AD20" s="78"/>
      <c r="AE20" s="78"/>
      <c r="AF20" s="78"/>
      <c r="AG20" s="78"/>
      <c r="AH20" s="79"/>
      <c r="AI20" s="82" t="s">
        <v>374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9"/>
      <c r="BC20" s="71" t="s">
        <v>327</v>
      </c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83"/>
      <c r="BW20" s="71">
        <v>2781.63</v>
      </c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83"/>
      <c r="CO20" s="71" t="s">
        <v>327</v>
      </c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3"/>
    </row>
    <row r="21" spans="1:110" ht="121.5" customHeight="1" hidden="1">
      <c r="A21" s="43" t="s">
        <v>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77" t="s">
        <v>204</v>
      </c>
      <c r="AD21" s="78"/>
      <c r="AE21" s="78"/>
      <c r="AF21" s="78"/>
      <c r="AG21" s="78"/>
      <c r="AH21" s="79"/>
      <c r="AI21" s="82" t="s">
        <v>370</v>
      </c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9"/>
      <c r="BC21" s="71" t="s">
        <v>327</v>
      </c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83"/>
      <c r="BW21" s="71">
        <v>0</v>
      </c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83"/>
      <c r="CO21" s="71">
        <f>-BW21</f>
        <v>0</v>
      </c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3"/>
    </row>
    <row r="22" spans="1:110" ht="147.75" customHeight="1">
      <c r="A22" s="43" t="s">
        <v>74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77" t="s">
        <v>204</v>
      </c>
      <c r="AD22" s="78"/>
      <c r="AE22" s="78"/>
      <c r="AF22" s="78"/>
      <c r="AG22" s="78"/>
      <c r="AH22" s="79"/>
      <c r="AI22" s="82" t="s">
        <v>168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9"/>
      <c r="BC22" s="71" t="s">
        <v>327</v>
      </c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83"/>
      <c r="BW22" s="71">
        <v>10585.64</v>
      </c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83"/>
      <c r="CO22" s="71" t="s">
        <v>327</v>
      </c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3"/>
    </row>
    <row r="23" spans="1:110" ht="140.25" customHeight="1" hidden="1">
      <c r="A23" s="43" t="s">
        <v>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77" t="s">
        <v>204</v>
      </c>
      <c r="AD23" s="78"/>
      <c r="AE23" s="78"/>
      <c r="AF23" s="78"/>
      <c r="AG23" s="78"/>
      <c r="AH23" s="79"/>
      <c r="AI23" s="82" t="s">
        <v>282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9"/>
      <c r="BC23" s="71" t="s">
        <v>327</v>
      </c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83"/>
      <c r="BW23" s="71">
        <v>0</v>
      </c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83"/>
      <c r="CO23" s="71" t="s">
        <v>327</v>
      </c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3"/>
    </row>
    <row r="24" spans="1:110" s="21" customFormat="1" ht="152.25" customHeight="1">
      <c r="A24" s="49" t="s">
        <v>386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63" t="s">
        <v>204</v>
      </c>
      <c r="AD24" s="64"/>
      <c r="AE24" s="64"/>
      <c r="AF24" s="64"/>
      <c r="AG24" s="64"/>
      <c r="AH24" s="65"/>
      <c r="AI24" s="66" t="s">
        <v>383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5"/>
      <c r="BC24" s="67" t="s">
        <v>327</v>
      </c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9"/>
      <c r="BW24" s="67">
        <f>BW25+BW26</f>
        <v>8448.59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9"/>
      <c r="CO24" s="67" t="s">
        <v>327</v>
      </c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70"/>
    </row>
    <row r="25" spans="1:110" s="23" customFormat="1" ht="202.5" customHeight="1">
      <c r="A25" s="57" t="s">
        <v>387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8"/>
      <c r="AC25" s="59" t="s">
        <v>204</v>
      </c>
      <c r="AD25" s="60"/>
      <c r="AE25" s="60"/>
      <c r="AF25" s="60"/>
      <c r="AG25" s="60"/>
      <c r="AH25" s="60"/>
      <c r="AI25" s="60" t="s">
        <v>384</v>
      </c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 t="s">
        <v>327</v>
      </c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8352.6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 t="s">
        <v>327</v>
      </c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2"/>
    </row>
    <row r="26" spans="1:110" s="23" customFormat="1" ht="159.75" customHeight="1">
      <c r="A26" s="57" t="s">
        <v>404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  <c r="AC26" s="59" t="s">
        <v>204</v>
      </c>
      <c r="AD26" s="60"/>
      <c r="AE26" s="60"/>
      <c r="AF26" s="60"/>
      <c r="AG26" s="60"/>
      <c r="AH26" s="60"/>
      <c r="AI26" s="60" t="s">
        <v>405</v>
      </c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1" t="s">
        <v>327</v>
      </c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95.99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 t="s">
        <v>327</v>
      </c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2"/>
    </row>
    <row r="27" spans="1:110" s="23" customFormat="1" ht="315" customHeight="1" hidden="1">
      <c r="A27" s="57" t="s">
        <v>400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  <c r="AC27" s="59" t="s">
        <v>204</v>
      </c>
      <c r="AD27" s="60"/>
      <c r="AE27" s="60"/>
      <c r="AF27" s="60"/>
      <c r="AG27" s="60"/>
      <c r="AH27" s="60"/>
      <c r="AI27" s="60" t="s">
        <v>399</v>
      </c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1" t="s">
        <v>327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>
        <v>0</v>
      </c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 t="s">
        <v>327</v>
      </c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2"/>
    </row>
    <row r="28" spans="1:110" s="21" customFormat="1" ht="75" customHeight="1">
      <c r="A28" s="49" t="s">
        <v>222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63" t="s">
        <v>204</v>
      </c>
      <c r="AD28" s="64"/>
      <c r="AE28" s="64"/>
      <c r="AF28" s="64"/>
      <c r="AG28" s="64"/>
      <c r="AH28" s="65"/>
      <c r="AI28" s="66" t="s">
        <v>60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5"/>
      <c r="BC28" s="67" t="s">
        <v>327</v>
      </c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67">
        <f>BW29+BW30</f>
        <v>2861.8199999999997</v>
      </c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9"/>
      <c r="CO28" s="67" t="s">
        <v>327</v>
      </c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70"/>
    </row>
    <row r="29" spans="1:110" s="23" customFormat="1" ht="107.25" customHeight="1">
      <c r="A29" s="43" t="s">
        <v>146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59" t="s">
        <v>204</v>
      </c>
      <c r="AD29" s="60"/>
      <c r="AE29" s="60"/>
      <c r="AF29" s="60"/>
      <c r="AG29" s="60"/>
      <c r="AH29" s="60"/>
      <c r="AI29" s="60" t="s">
        <v>61</v>
      </c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1" t="s">
        <v>327</v>
      </c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>
        <v>2853.72</v>
      </c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 t="s">
        <v>327</v>
      </c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2"/>
    </row>
    <row r="30" spans="1:110" s="23" customFormat="1" ht="81" customHeight="1">
      <c r="A30" s="43" t="s">
        <v>75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59" t="s">
        <v>204</v>
      </c>
      <c r="AD30" s="60"/>
      <c r="AE30" s="60"/>
      <c r="AF30" s="60"/>
      <c r="AG30" s="60"/>
      <c r="AH30" s="60"/>
      <c r="AI30" s="60" t="s">
        <v>76</v>
      </c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1" t="s">
        <v>327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>
        <v>8.1</v>
      </c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 t="s">
        <v>327</v>
      </c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2"/>
    </row>
    <row r="31" spans="1:110" s="23" customFormat="1" ht="0" customHeight="1" hidden="1">
      <c r="A31" s="43" t="s">
        <v>367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59" t="s">
        <v>204</v>
      </c>
      <c r="AD31" s="60"/>
      <c r="AE31" s="60"/>
      <c r="AF31" s="60"/>
      <c r="AG31" s="60"/>
      <c r="AH31" s="60"/>
      <c r="AI31" s="60" t="s">
        <v>119</v>
      </c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 t="s">
        <v>327</v>
      </c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>
        <v>0</v>
      </c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>
        <f>-BW31</f>
        <v>0</v>
      </c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2"/>
    </row>
    <row r="32" spans="1:111" s="34" customFormat="1" ht="48" customHeight="1" hidden="1">
      <c r="A32" s="92" t="s">
        <v>130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3"/>
      <c r="AC32" s="94" t="s">
        <v>204</v>
      </c>
      <c r="AD32" s="95"/>
      <c r="AE32" s="95"/>
      <c r="AF32" s="95"/>
      <c r="AG32" s="95"/>
      <c r="AH32" s="95"/>
      <c r="AI32" s="95" t="s">
        <v>13</v>
      </c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84">
        <f>BC33</f>
        <v>0</v>
      </c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>
        <f>BW33+BW53</f>
        <v>0</v>
      </c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116">
        <f aca="true" t="shared" si="0" ref="CO32:CO41">BC32-BW32</f>
        <v>0</v>
      </c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8"/>
      <c r="DG32" s="33"/>
    </row>
    <row r="33" spans="1:110" s="21" customFormat="1" ht="48" customHeight="1" hidden="1">
      <c r="A33" s="49" t="s">
        <v>129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51" t="s">
        <v>204</v>
      </c>
      <c r="AD33" s="52"/>
      <c r="AE33" s="52"/>
      <c r="AF33" s="52"/>
      <c r="AG33" s="52"/>
      <c r="AH33" s="52"/>
      <c r="AI33" s="52" t="s">
        <v>14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6">
        <f>BC34+BC35+BC36</f>
        <v>0</v>
      </c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>
        <f>BW34+BW35+BW36+BW37</f>
        <v>0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>
        <f t="shared" si="0"/>
        <v>0</v>
      </c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99"/>
    </row>
    <row r="34" spans="1:110" ht="97.5" customHeight="1" hidden="1">
      <c r="A34" s="43" t="s">
        <v>131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5" t="s">
        <v>204</v>
      </c>
      <c r="AD34" s="46"/>
      <c r="AE34" s="46"/>
      <c r="AF34" s="46"/>
      <c r="AG34" s="46"/>
      <c r="AH34" s="46"/>
      <c r="AI34" s="46" t="s">
        <v>15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7">
        <v>0</v>
      </c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102">
        <v>0</v>
      </c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47">
        <f t="shared" si="0"/>
        <v>0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8"/>
    </row>
    <row r="35" spans="1:110" ht="128.25" customHeight="1" hidden="1">
      <c r="A35" s="43" t="s">
        <v>132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5" t="s">
        <v>204</v>
      </c>
      <c r="AD35" s="46"/>
      <c r="AE35" s="46"/>
      <c r="AF35" s="46"/>
      <c r="AG35" s="46"/>
      <c r="AH35" s="46"/>
      <c r="AI35" s="46" t="s">
        <v>16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>
        <v>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>
        <v>0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>
        <f t="shared" si="0"/>
        <v>0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8"/>
    </row>
    <row r="36" spans="1:110" ht="109.5" customHeight="1" hidden="1">
      <c r="A36" s="43" t="s">
        <v>133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5" t="s">
        <v>204</v>
      </c>
      <c r="AD36" s="46"/>
      <c r="AE36" s="46"/>
      <c r="AF36" s="46"/>
      <c r="AG36" s="46"/>
      <c r="AH36" s="46"/>
      <c r="AI36" s="46" t="s">
        <v>17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7">
        <v>0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>
        <v>0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>
        <f t="shared" si="0"/>
        <v>0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8"/>
    </row>
    <row r="37" spans="1:110" ht="105" customHeight="1" hidden="1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 t="s">
        <v>204</v>
      </c>
      <c r="AD37" s="46"/>
      <c r="AE37" s="46"/>
      <c r="AF37" s="46"/>
      <c r="AG37" s="46"/>
      <c r="AH37" s="46"/>
      <c r="AI37" s="46" t="s">
        <v>18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7" t="s">
        <v>327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0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>
        <f>-BW37</f>
        <v>0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8"/>
    </row>
    <row r="38" spans="1:111" s="34" customFormat="1" ht="24" customHeight="1">
      <c r="A38" s="88" t="s">
        <v>243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9"/>
      <c r="AC38" s="159" t="s">
        <v>204</v>
      </c>
      <c r="AD38" s="90"/>
      <c r="AE38" s="90"/>
      <c r="AF38" s="90"/>
      <c r="AG38" s="90"/>
      <c r="AH38" s="90"/>
      <c r="AI38" s="90" t="s">
        <v>19</v>
      </c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85" t="s">
        <v>327</v>
      </c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>
        <f>BW59</f>
        <v>-788753.4800000001</v>
      </c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96" t="s">
        <v>327</v>
      </c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8"/>
      <c r="DG38" s="33"/>
    </row>
    <row r="39" spans="1:110" s="21" customFormat="1" ht="36" customHeight="1" hidden="1">
      <c r="A39" s="49" t="s">
        <v>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51" t="s">
        <v>204</v>
      </c>
      <c r="AD39" s="52"/>
      <c r="AE39" s="52"/>
      <c r="AF39" s="52"/>
      <c r="AG39" s="52"/>
      <c r="AH39" s="52"/>
      <c r="AI39" s="52" t="s">
        <v>21</v>
      </c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>
        <f>BW40+BW49+BW56</f>
        <v>0</v>
      </c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>
        <f t="shared" si="0"/>
        <v>0</v>
      </c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99"/>
    </row>
    <row r="40" spans="1:110" s="21" customFormat="1" ht="50.25" customHeight="1" hidden="1">
      <c r="A40" s="49" t="s">
        <v>160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51" t="s">
        <v>204</v>
      </c>
      <c r="AD40" s="52"/>
      <c r="AE40" s="52"/>
      <c r="AF40" s="52"/>
      <c r="AG40" s="52"/>
      <c r="AH40" s="52"/>
      <c r="AI40" s="52" t="s">
        <v>22</v>
      </c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6" t="str">
        <f>BC41</f>
        <v>-</v>
      </c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>
        <f>BW41+BW44</f>
        <v>0</v>
      </c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 t="e">
        <f t="shared" si="0"/>
        <v>#VALUE!</v>
      </c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99"/>
    </row>
    <row r="41" spans="1:110" s="21" customFormat="1" ht="50.25" customHeight="1" hidden="1">
      <c r="A41" s="120" t="s">
        <v>172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1"/>
      <c r="AC41" s="51" t="s">
        <v>204</v>
      </c>
      <c r="AD41" s="52"/>
      <c r="AE41" s="52"/>
      <c r="AF41" s="52"/>
      <c r="AG41" s="52"/>
      <c r="AH41" s="52"/>
      <c r="AI41" s="52" t="s">
        <v>23</v>
      </c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6" t="s">
        <v>327</v>
      </c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>
        <f>BW42+BW43</f>
        <v>0</v>
      </c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 t="e">
        <f t="shared" si="0"/>
        <v>#VALUE!</v>
      </c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99"/>
    </row>
    <row r="42" spans="1:110" ht="93" customHeight="1" hidden="1">
      <c r="A42" s="124" t="s">
        <v>141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5"/>
      <c r="AC42" s="45" t="s">
        <v>204</v>
      </c>
      <c r="AD42" s="46"/>
      <c r="AE42" s="46"/>
      <c r="AF42" s="46"/>
      <c r="AG42" s="46"/>
      <c r="AH42" s="46"/>
      <c r="AI42" s="46" t="s">
        <v>24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7" t="s">
        <v>327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>
        <v>0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>
        <f>-BW42</f>
        <v>0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8"/>
    </row>
    <row r="43" spans="1:110" ht="50.25" customHeight="1" hidden="1">
      <c r="A43" s="124" t="s">
        <v>172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5"/>
      <c r="AC43" s="45" t="s">
        <v>204</v>
      </c>
      <c r="AD43" s="46"/>
      <c r="AE43" s="46"/>
      <c r="AF43" s="46"/>
      <c r="AG43" s="46"/>
      <c r="AH43" s="46"/>
      <c r="AI43" s="46" t="s">
        <v>25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7" t="s">
        <v>327</v>
      </c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>
        <v>0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>
        <f>-BW43</f>
        <v>0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8"/>
    </row>
    <row r="44" spans="1:110" s="27" customFormat="1" ht="69.75" customHeight="1" hidden="1">
      <c r="A44" s="122" t="s">
        <v>170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3"/>
      <c r="AC44" s="181" t="s">
        <v>204</v>
      </c>
      <c r="AD44" s="91"/>
      <c r="AE44" s="91"/>
      <c r="AF44" s="91"/>
      <c r="AG44" s="91"/>
      <c r="AH44" s="91"/>
      <c r="AI44" s="91" t="s">
        <v>173</v>
      </c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100" t="s">
        <v>327</v>
      </c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>
        <f>BW47</f>
        <v>0</v>
      </c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>
        <f>-BW44</f>
        <v>0</v>
      </c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1"/>
    </row>
    <row r="45" spans="1:110" s="23" customFormat="1" ht="69.75" customHeight="1" hidden="1">
      <c r="A45" s="80" t="s">
        <v>170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59" t="s">
        <v>204</v>
      </c>
      <c r="AD45" s="60"/>
      <c r="AE45" s="60"/>
      <c r="AF45" s="60"/>
      <c r="AG45" s="60"/>
      <c r="AH45" s="60"/>
      <c r="AI45" s="60" t="s">
        <v>162</v>
      </c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 t="s">
        <v>327</v>
      </c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>
        <v>0</v>
      </c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>
        <f>-BW45</f>
        <v>0</v>
      </c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2"/>
    </row>
    <row r="46" spans="1:110" s="23" customFormat="1" ht="15" customHeight="1" hidden="1">
      <c r="A46" s="86" t="s">
        <v>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9" t="s">
        <v>204</v>
      </c>
      <c r="AD46" s="60"/>
      <c r="AE46" s="60"/>
      <c r="AF46" s="60"/>
      <c r="AG46" s="60"/>
      <c r="AH46" s="60"/>
      <c r="AI46" s="60" t="s">
        <v>256</v>
      </c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 t="s">
        <v>327</v>
      </c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>
        <v>0</v>
      </c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>
        <f aca="true" t="shared" si="1" ref="CO46:CO54">-BW46</f>
        <v>0</v>
      </c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2"/>
    </row>
    <row r="47" spans="1:110" s="23" customFormat="1" ht="69" customHeight="1" hidden="1">
      <c r="A47" s="86" t="s">
        <v>181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59" t="s">
        <v>204</v>
      </c>
      <c r="AD47" s="60"/>
      <c r="AE47" s="60"/>
      <c r="AF47" s="60"/>
      <c r="AG47" s="60"/>
      <c r="AH47" s="60"/>
      <c r="AI47" s="60" t="s">
        <v>182</v>
      </c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 t="s">
        <v>327</v>
      </c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>
        <v>0</v>
      </c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>
        <f t="shared" si="1"/>
        <v>0</v>
      </c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2"/>
    </row>
    <row r="48" spans="1:110" s="23" customFormat="1" ht="15" customHeight="1" hidden="1">
      <c r="A48" s="80" t="s">
        <v>170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9" t="s">
        <v>204</v>
      </c>
      <c r="AD48" s="60"/>
      <c r="AE48" s="60"/>
      <c r="AF48" s="60"/>
      <c r="AG48" s="60"/>
      <c r="AH48" s="60"/>
      <c r="AI48" s="60" t="s">
        <v>178</v>
      </c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 t="s">
        <v>327</v>
      </c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>
        <v>0</v>
      </c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>
        <f t="shared" si="1"/>
        <v>0</v>
      </c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2"/>
    </row>
    <row r="49" spans="1:110" s="21" customFormat="1" ht="71.25" customHeight="1" hidden="1">
      <c r="A49" s="49" t="s">
        <v>360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51" t="s">
        <v>204</v>
      </c>
      <c r="AD49" s="52"/>
      <c r="AE49" s="52"/>
      <c r="AF49" s="52"/>
      <c r="AG49" s="52"/>
      <c r="AH49" s="52"/>
      <c r="AI49" s="52" t="s">
        <v>26</v>
      </c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6" t="str">
        <f>BC50</f>
        <v>-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>
        <f>BW50</f>
        <v>0</v>
      </c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>
        <f>-BW49</f>
        <v>0</v>
      </c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99"/>
    </row>
    <row r="50" spans="1:110" s="21" customFormat="1" ht="69" customHeight="1" hidden="1">
      <c r="A50" s="49" t="s">
        <v>180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51" t="s">
        <v>204</v>
      </c>
      <c r="AD50" s="52"/>
      <c r="AE50" s="52"/>
      <c r="AF50" s="52"/>
      <c r="AG50" s="52"/>
      <c r="AH50" s="52"/>
      <c r="AI50" s="52" t="s">
        <v>27</v>
      </c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6" t="s">
        <v>327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>
        <f>BW51+BW52</f>
        <v>0</v>
      </c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>
        <f>-BW50</f>
        <v>0</v>
      </c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99"/>
    </row>
    <row r="51" spans="1:110" ht="104.25" customHeight="1" hidden="1">
      <c r="A51" s="43" t="s">
        <v>147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5" t="s">
        <v>204</v>
      </c>
      <c r="AD51" s="46"/>
      <c r="AE51" s="46"/>
      <c r="AF51" s="46"/>
      <c r="AG51" s="46"/>
      <c r="AH51" s="46"/>
      <c r="AI51" s="46" t="s">
        <v>28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7" t="s">
        <v>327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>
        <f>-BW51</f>
        <v>0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8"/>
    </row>
    <row r="52" spans="1:110" ht="63" customHeight="1" hidden="1">
      <c r="A52" s="43" t="s">
        <v>140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5" t="s">
        <v>204</v>
      </c>
      <c r="AD52" s="46"/>
      <c r="AE52" s="46"/>
      <c r="AF52" s="46"/>
      <c r="AG52" s="46"/>
      <c r="AH52" s="46"/>
      <c r="AI52" s="46" t="s">
        <v>139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7" t="s">
        <v>327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>
        <f>-BW52</f>
        <v>0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</row>
    <row r="53" spans="1:110" s="21" customFormat="1" ht="86.25" customHeight="1" hidden="1">
      <c r="A53" s="49" t="s">
        <v>184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51" t="s">
        <v>204</v>
      </c>
      <c r="AD53" s="52"/>
      <c r="AE53" s="52"/>
      <c r="AF53" s="52"/>
      <c r="AG53" s="52"/>
      <c r="AH53" s="52"/>
      <c r="AI53" s="52" t="s">
        <v>163</v>
      </c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6" t="s">
        <v>327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>
        <f>BW54+BW55</f>
        <v>0</v>
      </c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>
        <f>-BW53</f>
        <v>0</v>
      </c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99"/>
    </row>
    <row r="54" spans="1:110" s="23" customFormat="1" ht="15" customHeight="1" hidden="1">
      <c r="A54" s="86" t="s">
        <v>185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9" t="s">
        <v>204</v>
      </c>
      <c r="AD54" s="60"/>
      <c r="AE54" s="60"/>
      <c r="AF54" s="60"/>
      <c r="AG54" s="60"/>
      <c r="AH54" s="60"/>
      <c r="AI54" s="60" t="s">
        <v>164</v>
      </c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1" t="s">
        <v>327</v>
      </c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>
        <v>0</v>
      </c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>
        <f t="shared" si="1"/>
        <v>0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2"/>
    </row>
    <row r="55" spans="1:110" s="23" customFormat="1" ht="77.25" customHeight="1" hidden="1">
      <c r="A55" s="86" t="s">
        <v>190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9" t="s">
        <v>204</v>
      </c>
      <c r="AD55" s="60"/>
      <c r="AE55" s="60"/>
      <c r="AF55" s="60"/>
      <c r="AG55" s="60"/>
      <c r="AH55" s="60"/>
      <c r="AI55" s="60" t="s">
        <v>183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1" t="s">
        <v>327</v>
      </c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>
        <v>0</v>
      </c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>
        <f>-BW55</f>
        <v>0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2"/>
    </row>
    <row r="56" spans="1:110" s="21" customFormat="1" ht="36" customHeight="1" hidden="1">
      <c r="A56" s="49" t="s">
        <v>169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51" t="s">
        <v>204</v>
      </c>
      <c r="AD56" s="52"/>
      <c r="AE56" s="52"/>
      <c r="AF56" s="52"/>
      <c r="AG56" s="52"/>
      <c r="AH56" s="52"/>
      <c r="AI56" s="52" t="s">
        <v>29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6" t="s">
        <v>327</v>
      </c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>
        <f>BW57+BW58</f>
        <v>0</v>
      </c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>
        <f>-BW56</f>
        <v>0</v>
      </c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99"/>
    </row>
    <row r="57" spans="1:110" ht="83.25" customHeight="1" hidden="1">
      <c r="A57" s="43" t="s">
        <v>142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5" t="s">
        <v>204</v>
      </c>
      <c r="AD57" s="46"/>
      <c r="AE57" s="46"/>
      <c r="AF57" s="46"/>
      <c r="AG57" s="46"/>
      <c r="AH57" s="46"/>
      <c r="AI57" s="46" t="s">
        <v>31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7" t="s">
        <v>327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>
        <f>-BW57</f>
        <v>0</v>
      </c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8"/>
    </row>
    <row r="58" spans="1:110" ht="50.25" customHeight="1" hidden="1">
      <c r="A58" s="43" t="s">
        <v>156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5" t="s">
        <v>204</v>
      </c>
      <c r="AD58" s="46"/>
      <c r="AE58" s="46"/>
      <c r="AF58" s="46"/>
      <c r="AG58" s="46"/>
      <c r="AH58" s="46"/>
      <c r="AI58" s="46" t="s">
        <v>77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7" t="s">
        <v>327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>
        <f>-BW58</f>
        <v>0</v>
      </c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8"/>
    </row>
    <row r="59" spans="1:110" s="21" customFormat="1" ht="25.5" customHeight="1">
      <c r="A59" s="49" t="s">
        <v>244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51" t="s">
        <v>204</v>
      </c>
      <c r="AD59" s="52"/>
      <c r="AE59" s="52"/>
      <c r="AF59" s="52"/>
      <c r="AG59" s="52"/>
      <c r="AH59" s="52"/>
      <c r="AI59" s="52" t="s">
        <v>32</v>
      </c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6" t="str">
        <f>BC60</f>
        <v>-</v>
      </c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>
        <f>BW61+BW62+BW63</f>
        <v>-788753.4800000001</v>
      </c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67" t="s">
        <v>327</v>
      </c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70"/>
    </row>
    <row r="60" spans="1:110" s="21" customFormat="1" ht="18" customHeight="1">
      <c r="A60" s="49" t="s">
        <v>244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0"/>
      <c r="AC60" s="51" t="s">
        <v>204</v>
      </c>
      <c r="AD60" s="52"/>
      <c r="AE60" s="52"/>
      <c r="AF60" s="52"/>
      <c r="AG60" s="52"/>
      <c r="AH60" s="52"/>
      <c r="AI60" s="52" t="s">
        <v>33</v>
      </c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67" t="str">
        <f>BC61</f>
        <v>-</v>
      </c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9"/>
      <c r="BW60" s="56">
        <f>BW59</f>
        <v>-788753.4800000001</v>
      </c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67" t="s">
        <v>327</v>
      </c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70"/>
    </row>
    <row r="61" spans="1:110" ht="64.5" customHeight="1">
      <c r="A61" s="43" t="s">
        <v>80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45" t="s">
        <v>204</v>
      </c>
      <c r="AD61" s="46"/>
      <c r="AE61" s="46"/>
      <c r="AF61" s="46"/>
      <c r="AG61" s="46"/>
      <c r="AH61" s="46"/>
      <c r="AI61" s="46" t="s">
        <v>34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7" t="s">
        <v>327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>
        <v>-789258.8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67" t="s">
        <v>327</v>
      </c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70"/>
    </row>
    <row r="62" spans="1:110" ht="36" customHeight="1">
      <c r="A62" s="43" t="s">
        <v>81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45" t="s">
        <v>204</v>
      </c>
      <c r="AD62" s="46"/>
      <c r="AE62" s="46"/>
      <c r="AF62" s="46"/>
      <c r="AG62" s="46"/>
      <c r="AH62" s="46"/>
      <c r="AI62" s="46" t="s">
        <v>78</v>
      </c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 t="s">
        <v>327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303.24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 t="s">
        <v>327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8"/>
    </row>
    <row r="63" spans="1:110" ht="82.5" customHeight="1">
      <c r="A63" s="43" t="s">
        <v>388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45" t="s">
        <v>204</v>
      </c>
      <c r="AD63" s="46"/>
      <c r="AE63" s="46"/>
      <c r="AF63" s="46"/>
      <c r="AG63" s="46"/>
      <c r="AH63" s="46"/>
      <c r="AI63" s="46" t="s">
        <v>385</v>
      </c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7" t="s">
        <v>327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>
        <v>202.08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 t="s">
        <v>327</v>
      </c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8"/>
    </row>
    <row r="64" spans="1:110" s="21" customFormat="1" ht="49.5" customHeight="1" hidden="1">
      <c r="A64" s="49" t="s">
        <v>166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51" t="s">
        <v>204</v>
      </c>
      <c r="AD64" s="52"/>
      <c r="AE64" s="52"/>
      <c r="AF64" s="52"/>
      <c r="AG64" s="52"/>
      <c r="AH64" s="52"/>
      <c r="AI64" s="52" t="s">
        <v>165</v>
      </c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67" t="s">
        <v>327</v>
      </c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9"/>
      <c r="BW64" s="56">
        <f>BW65+BW66+BW67</f>
        <v>0</v>
      </c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>
        <f>-BW64</f>
        <v>0</v>
      </c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99"/>
    </row>
    <row r="65" spans="1:110" ht="48" customHeight="1" hidden="1">
      <c r="A65" s="43" t="s">
        <v>166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45" t="s">
        <v>204</v>
      </c>
      <c r="AD65" s="46"/>
      <c r="AE65" s="46"/>
      <c r="AF65" s="46"/>
      <c r="AG65" s="46"/>
      <c r="AH65" s="46"/>
      <c r="AI65" s="46" t="s">
        <v>167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 t="s">
        <v>327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56">
        <f>-BW65</f>
        <v>0</v>
      </c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99"/>
    </row>
    <row r="66" spans="1:110" s="23" customFormat="1" ht="48" customHeight="1" hidden="1">
      <c r="A66" s="86" t="s">
        <v>166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7"/>
      <c r="AC66" s="59" t="s">
        <v>204</v>
      </c>
      <c r="AD66" s="60"/>
      <c r="AE66" s="60"/>
      <c r="AF66" s="60"/>
      <c r="AG66" s="60"/>
      <c r="AH66" s="60"/>
      <c r="AI66" s="60" t="s">
        <v>193</v>
      </c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 t="s">
        <v>327</v>
      </c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>
        <v>0</v>
      </c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>
        <f>-BW66</f>
        <v>0</v>
      </c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2"/>
    </row>
    <row r="67" spans="1:110" s="23" customFormat="1" ht="15" customHeight="1" hidden="1">
      <c r="A67" s="86" t="s">
        <v>166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7"/>
      <c r="AC67" s="59" t="s">
        <v>204</v>
      </c>
      <c r="AD67" s="60"/>
      <c r="AE67" s="60"/>
      <c r="AF67" s="60"/>
      <c r="AG67" s="60"/>
      <c r="AH67" s="60"/>
      <c r="AI67" s="60" t="s">
        <v>194</v>
      </c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 t="s">
        <v>327</v>
      </c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>
        <v>0</v>
      </c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>
        <v>0</v>
      </c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2"/>
    </row>
    <row r="68" spans="1:110" s="23" customFormat="1" ht="18" customHeight="1" hidden="1">
      <c r="A68" s="86" t="s">
        <v>179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7"/>
      <c r="AC68" s="59" t="s">
        <v>204</v>
      </c>
      <c r="AD68" s="60"/>
      <c r="AE68" s="60"/>
      <c r="AF68" s="60"/>
      <c r="AG68" s="60"/>
      <c r="AH68" s="60"/>
      <c r="AI68" s="60" t="s">
        <v>331</v>
      </c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 t="s">
        <v>327</v>
      </c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0</v>
      </c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47">
        <f>-BW68</f>
        <v>0</v>
      </c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8"/>
    </row>
    <row r="69" spans="1:110" s="21" customFormat="1" ht="48" customHeight="1" hidden="1">
      <c r="A69" s="49" t="s">
        <v>227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51" t="s">
        <v>204</v>
      </c>
      <c r="AD69" s="52"/>
      <c r="AE69" s="52"/>
      <c r="AF69" s="52"/>
      <c r="AG69" s="52"/>
      <c r="AH69" s="52"/>
      <c r="AI69" s="52" t="s">
        <v>165</v>
      </c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67" t="s">
        <v>327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9"/>
      <c r="BW69" s="56">
        <f>BW70+BW71</f>
        <v>0</v>
      </c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>
        <f>-BW69</f>
        <v>0</v>
      </c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99"/>
    </row>
    <row r="70" spans="1:110" s="23" customFormat="1" ht="41.25" customHeight="1" hidden="1">
      <c r="A70" s="43" t="s">
        <v>158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59" t="s">
        <v>204</v>
      </c>
      <c r="AD70" s="60"/>
      <c r="AE70" s="60"/>
      <c r="AF70" s="60"/>
      <c r="AG70" s="60"/>
      <c r="AH70" s="60"/>
      <c r="AI70" s="60" t="s">
        <v>167</v>
      </c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1" t="s">
        <v>327</v>
      </c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>
        <v>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47">
        <f>-BW70</f>
        <v>0</v>
      </c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8"/>
    </row>
    <row r="71" spans="1:110" s="23" customFormat="1" ht="79.5" customHeight="1" hidden="1">
      <c r="A71" s="43" t="s">
        <v>158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  <c r="AC71" s="59" t="s">
        <v>204</v>
      </c>
      <c r="AD71" s="60"/>
      <c r="AE71" s="60"/>
      <c r="AF71" s="60"/>
      <c r="AG71" s="60"/>
      <c r="AH71" s="60"/>
      <c r="AI71" s="60" t="s">
        <v>193</v>
      </c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 t="s">
        <v>327</v>
      </c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>
        <v>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47">
        <f>-BW71</f>
        <v>0</v>
      </c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8"/>
    </row>
    <row r="72" spans="1:111" s="34" customFormat="1" ht="27.75" customHeight="1">
      <c r="A72" s="88" t="s">
        <v>245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9"/>
      <c r="AC72" s="159" t="s">
        <v>204</v>
      </c>
      <c r="AD72" s="90"/>
      <c r="AE72" s="90"/>
      <c r="AF72" s="90"/>
      <c r="AG72" s="90"/>
      <c r="AH72" s="90"/>
      <c r="AI72" s="90" t="s">
        <v>35</v>
      </c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85">
        <f>BC73+BC78</f>
        <v>4585900</v>
      </c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>
        <f>BW73+BW78</f>
        <v>2253761.59</v>
      </c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96">
        <f>BC72-BW72</f>
        <v>2332138.41</v>
      </c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8"/>
      <c r="DG72" s="33"/>
    </row>
    <row r="73" spans="1:110" s="21" customFormat="1" ht="22.5" customHeight="1">
      <c r="A73" s="49" t="s">
        <v>120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0"/>
      <c r="AC73" s="51" t="s">
        <v>204</v>
      </c>
      <c r="AD73" s="52"/>
      <c r="AE73" s="52"/>
      <c r="AF73" s="52"/>
      <c r="AG73" s="52"/>
      <c r="AH73" s="52"/>
      <c r="AI73" s="52" t="s">
        <v>36</v>
      </c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6">
        <f>SUM(BC74)</f>
        <v>185900</v>
      </c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>
        <f>BW74</f>
        <v>68676.53</v>
      </c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67">
        <f>BC73-BW73</f>
        <v>117223.47</v>
      </c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70"/>
    </row>
    <row r="74" spans="1:111" s="21" customFormat="1" ht="75" customHeight="1">
      <c r="A74" s="49" t="s">
        <v>155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50"/>
      <c r="AC74" s="51" t="s">
        <v>204</v>
      </c>
      <c r="AD74" s="52"/>
      <c r="AE74" s="52"/>
      <c r="AF74" s="52"/>
      <c r="AG74" s="52"/>
      <c r="AH74" s="52"/>
      <c r="AI74" s="52" t="s">
        <v>37</v>
      </c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6">
        <f>BC75</f>
        <v>185900</v>
      </c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>
        <f>BW75+BW76</f>
        <v>68676.53</v>
      </c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67">
        <f>BC74-BW74</f>
        <v>117223.47</v>
      </c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70"/>
      <c r="DG74" s="28"/>
    </row>
    <row r="75" spans="1:110" ht="111.75" customHeight="1">
      <c r="A75" s="43" t="s">
        <v>344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  <c r="AC75" s="45" t="s">
        <v>204</v>
      </c>
      <c r="AD75" s="46"/>
      <c r="AE75" s="46"/>
      <c r="AF75" s="46"/>
      <c r="AG75" s="46"/>
      <c r="AH75" s="46"/>
      <c r="AI75" s="46" t="s">
        <v>38</v>
      </c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7">
        <v>185900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>
        <v>68079.56</v>
      </c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67">
        <f>BC75-BW75</f>
        <v>117820.44</v>
      </c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70"/>
    </row>
    <row r="76" spans="1:110" ht="87" customHeight="1">
      <c r="A76" s="43" t="s">
        <v>345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  <c r="AC76" s="45" t="s">
        <v>204</v>
      </c>
      <c r="AD76" s="46"/>
      <c r="AE76" s="46"/>
      <c r="AF76" s="46"/>
      <c r="AG76" s="46"/>
      <c r="AH76" s="46"/>
      <c r="AI76" s="46" t="s">
        <v>66</v>
      </c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7" t="s">
        <v>327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>
        <v>596.97</v>
      </c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71" t="s">
        <v>327</v>
      </c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3"/>
    </row>
    <row r="77" spans="1:110" ht="83.25" customHeight="1" hidden="1">
      <c r="A77" s="43" t="s">
        <v>187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45" t="s">
        <v>204</v>
      </c>
      <c r="AD77" s="46"/>
      <c r="AE77" s="46"/>
      <c r="AF77" s="46"/>
      <c r="AG77" s="46"/>
      <c r="AH77" s="46"/>
      <c r="AI77" s="46" t="s">
        <v>67</v>
      </c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7" t="s">
        <v>327</v>
      </c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>
        <v>0</v>
      </c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>
        <f>-BW77</f>
        <v>0</v>
      </c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8"/>
    </row>
    <row r="78" spans="1:110" s="21" customFormat="1" ht="20.25" customHeight="1">
      <c r="A78" s="49" t="s">
        <v>247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50"/>
      <c r="AC78" s="51" t="s">
        <v>204</v>
      </c>
      <c r="AD78" s="52"/>
      <c r="AE78" s="52"/>
      <c r="AF78" s="52"/>
      <c r="AG78" s="52"/>
      <c r="AH78" s="52"/>
      <c r="AI78" s="52" t="s">
        <v>39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6">
        <f>SUM(BC79+BC83)</f>
        <v>4400000</v>
      </c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>
        <f>BW79+BW83</f>
        <v>2185085.06</v>
      </c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67">
        <f>BC78-BW78</f>
        <v>2214914.94</v>
      </c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70"/>
    </row>
    <row r="79" spans="1:110" s="21" customFormat="1" ht="27.75" customHeight="1">
      <c r="A79" s="49" t="s">
        <v>153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51" t="s">
        <v>204</v>
      </c>
      <c r="AD79" s="52"/>
      <c r="AE79" s="52"/>
      <c r="AF79" s="52"/>
      <c r="AG79" s="52"/>
      <c r="AH79" s="52"/>
      <c r="AI79" s="52" t="s">
        <v>6</v>
      </c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6">
        <f>BC80</f>
        <v>447000</v>
      </c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>
        <f>BW80</f>
        <v>580420.71</v>
      </c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67">
        <f>BC79-BW79</f>
        <v>-133420.70999999996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70"/>
    </row>
    <row r="80" spans="1:110" s="21" customFormat="1" ht="49.5" customHeight="1">
      <c r="A80" s="49" t="s">
        <v>148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51" t="s">
        <v>204</v>
      </c>
      <c r="AD80" s="52"/>
      <c r="AE80" s="52"/>
      <c r="AF80" s="52"/>
      <c r="AG80" s="52"/>
      <c r="AH80" s="52"/>
      <c r="AI80" s="52" t="s">
        <v>64</v>
      </c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6">
        <f>BC81</f>
        <v>447000</v>
      </c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>
        <f>BW81+BW82</f>
        <v>580420.71</v>
      </c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67">
        <f>BC80-BW80</f>
        <v>-133420.70999999996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70"/>
    </row>
    <row r="81" spans="1:110" ht="97.5" customHeight="1">
      <c r="A81" s="43" t="s">
        <v>343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45" t="s">
        <v>204</v>
      </c>
      <c r="AD81" s="46"/>
      <c r="AE81" s="46"/>
      <c r="AF81" s="46"/>
      <c r="AG81" s="46"/>
      <c r="AH81" s="46"/>
      <c r="AI81" s="46" t="s">
        <v>65</v>
      </c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7">
        <v>447000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>
        <v>576241.96</v>
      </c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67">
        <f>BC81-BW81</f>
        <v>-129241.95999999996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70"/>
    </row>
    <row r="82" spans="1:110" ht="70.5" customHeight="1">
      <c r="A82" s="43" t="s">
        <v>85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  <c r="AC82" s="45" t="s">
        <v>204</v>
      </c>
      <c r="AD82" s="46"/>
      <c r="AE82" s="46"/>
      <c r="AF82" s="46"/>
      <c r="AG82" s="46"/>
      <c r="AH82" s="46"/>
      <c r="AI82" s="46" t="s">
        <v>79</v>
      </c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7" t="s">
        <v>327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>
        <v>4178.75</v>
      </c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 t="s">
        <v>327</v>
      </c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8"/>
    </row>
    <row r="83" spans="1:110" s="21" customFormat="1" ht="30" customHeight="1">
      <c r="A83" s="49" t="s">
        <v>154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50"/>
      <c r="AC83" s="51" t="s">
        <v>204</v>
      </c>
      <c r="AD83" s="52"/>
      <c r="AE83" s="52"/>
      <c r="AF83" s="52"/>
      <c r="AG83" s="52"/>
      <c r="AH83" s="52"/>
      <c r="AI83" s="52" t="s">
        <v>69</v>
      </c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6">
        <f>BC84</f>
        <v>3953000</v>
      </c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>
        <f>BW84</f>
        <v>1604664.35</v>
      </c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67">
        <f>BC83-BW83</f>
        <v>2348335.65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70"/>
    </row>
    <row r="84" spans="1:110" s="21" customFormat="1" ht="68.25" customHeight="1">
      <c r="A84" s="49" t="s">
        <v>152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50"/>
      <c r="AC84" s="51" t="s">
        <v>204</v>
      </c>
      <c r="AD84" s="52"/>
      <c r="AE84" s="52"/>
      <c r="AF84" s="52"/>
      <c r="AG84" s="52"/>
      <c r="AH84" s="52"/>
      <c r="AI84" s="52" t="s">
        <v>68</v>
      </c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6">
        <f>BC85</f>
        <v>3953000</v>
      </c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>
        <f>BW85+BW86+BW87</f>
        <v>1604664.35</v>
      </c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67">
        <f>BC84-BW84</f>
        <v>2348335.65</v>
      </c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70"/>
    </row>
    <row r="85" spans="1:110" ht="111" customHeight="1">
      <c r="A85" s="43" t="s">
        <v>339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45" t="s">
        <v>204</v>
      </c>
      <c r="AD85" s="46"/>
      <c r="AE85" s="46"/>
      <c r="AF85" s="46"/>
      <c r="AG85" s="46"/>
      <c r="AH85" s="46"/>
      <c r="AI85" s="46" t="s">
        <v>70</v>
      </c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7">
        <v>3953000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>
        <v>1596960.61</v>
      </c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67">
        <f>BC85-BW85</f>
        <v>2356039.3899999997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70"/>
    </row>
    <row r="86" spans="1:110" ht="84.75" customHeight="1">
      <c r="A86" s="43" t="s">
        <v>346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45" t="s">
        <v>204</v>
      </c>
      <c r="AD86" s="46"/>
      <c r="AE86" s="46"/>
      <c r="AF86" s="46"/>
      <c r="AG86" s="46"/>
      <c r="AH86" s="46"/>
      <c r="AI86" s="46" t="s">
        <v>72</v>
      </c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7" t="s">
        <v>327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>
        <v>8149.54</v>
      </c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71" t="s">
        <v>327</v>
      </c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3"/>
    </row>
    <row r="87" spans="1:110" s="23" customFormat="1" ht="109.5" customHeight="1">
      <c r="A87" s="43" t="s">
        <v>88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  <c r="AC87" s="45" t="s">
        <v>204</v>
      </c>
      <c r="AD87" s="46"/>
      <c r="AE87" s="46"/>
      <c r="AF87" s="46"/>
      <c r="AG87" s="46"/>
      <c r="AH87" s="46"/>
      <c r="AI87" s="46" t="s">
        <v>71</v>
      </c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7" t="s">
        <v>327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>
        <v>-445.8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 t="s">
        <v>327</v>
      </c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8"/>
    </row>
    <row r="88" spans="1:110" s="23" customFormat="1" ht="80.25" customHeight="1" hidden="1">
      <c r="A88" s="43" t="s">
        <v>143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  <c r="AC88" s="59"/>
      <c r="AD88" s="60"/>
      <c r="AE88" s="60"/>
      <c r="AF88" s="60"/>
      <c r="AG88" s="60"/>
      <c r="AH88" s="60"/>
      <c r="AI88" s="46" t="s">
        <v>318</v>
      </c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7" t="s">
        <v>327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>
        <v>0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>
        <f>BW88</f>
        <v>0</v>
      </c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8"/>
    </row>
    <row r="89" spans="1:111" s="35" customFormat="1" ht="21.75" customHeight="1">
      <c r="A89" s="88" t="s">
        <v>248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9"/>
      <c r="AC89" s="159" t="s">
        <v>204</v>
      </c>
      <c r="AD89" s="90"/>
      <c r="AE89" s="90"/>
      <c r="AF89" s="90"/>
      <c r="AG89" s="90"/>
      <c r="AH89" s="90"/>
      <c r="AI89" s="90" t="s">
        <v>40</v>
      </c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85">
        <f>BC90</f>
        <v>200000</v>
      </c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>
        <f>BW90</f>
        <v>80850</v>
      </c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96">
        <f>BC89-BW89</f>
        <v>119150</v>
      </c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8"/>
      <c r="DG89" s="33"/>
    </row>
    <row r="90" spans="1:110" ht="69" customHeight="1">
      <c r="A90" s="43" t="s">
        <v>73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  <c r="AC90" s="45" t="s">
        <v>204</v>
      </c>
      <c r="AD90" s="46"/>
      <c r="AE90" s="46"/>
      <c r="AF90" s="46"/>
      <c r="AG90" s="46"/>
      <c r="AH90" s="46"/>
      <c r="AI90" s="46" t="s">
        <v>390</v>
      </c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7">
        <f>BC91</f>
        <v>200000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>
        <f>BW91</f>
        <v>80850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67">
        <f>BC90-BW90</f>
        <v>119150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70"/>
    </row>
    <row r="91" spans="1:110" ht="106.5" customHeight="1">
      <c r="A91" s="43" t="s">
        <v>109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  <c r="AC91" s="45" t="s">
        <v>204</v>
      </c>
      <c r="AD91" s="46"/>
      <c r="AE91" s="46"/>
      <c r="AF91" s="46"/>
      <c r="AG91" s="46"/>
      <c r="AH91" s="46"/>
      <c r="AI91" s="46" t="s">
        <v>41</v>
      </c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7">
        <v>200000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>
        <f>BW92</f>
        <v>80850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67">
        <f>BC91-BW91</f>
        <v>119150</v>
      </c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70"/>
    </row>
    <row r="92" spans="1:110" ht="107.25" customHeight="1">
      <c r="A92" s="43" t="s">
        <v>109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  <c r="AC92" s="45" t="s">
        <v>204</v>
      </c>
      <c r="AD92" s="46"/>
      <c r="AE92" s="46"/>
      <c r="AF92" s="46"/>
      <c r="AG92" s="46"/>
      <c r="AH92" s="46"/>
      <c r="AI92" s="46" t="s">
        <v>42</v>
      </c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7" t="s">
        <v>327</v>
      </c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>
        <v>80850</v>
      </c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 t="s">
        <v>327</v>
      </c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8"/>
    </row>
    <row r="93" spans="1:110" ht="93" customHeight="1" hidden="1">
      <c r="A93" s="43" t="s">
        <v>109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45" t="s">
        <v>204</v>
      </c>
      <c r="AD93" s="46"/>
      <c r="AE93" s="46"/>
      <c r="AF93" s="46"/>
      <c r="AG93" s="46"/>
      <c r="AH93" s="46"/>
      <c r="AI93" s="46" t="s">
        <v>118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7" t="s">
        <v>327</v>
      </c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>
        <v>0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>
        <f>-BW93</f>
        <v>0</v>
      </c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8"/>
    </row>
    <row r="94" spans="1:110" s="21" customFormat="1" ht="54" customHeight="1" hidden="1">
      <c r="A94" s="49" t="s">
        <v>332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50"/>
      <c r="AC94" s="51" t="s">
        <v>204</v>
      </c>
      <c r="AD94" s="52"/>
      <c r="AE94" s="52"/>
      <c r="AF94" s="52"/>
      <c r="AG94" s="52"/>
      <c r="AH94" s="52"/>
      <c r="AI94" s="52" t="s">
        <v>333</v>
      </c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6" t="str">
        <f>BC95</f>
        <v>-</v>
      </c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>
        <f>BW95</f>
        <v>0</v>
      </c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>
        <f aca="true" t="shared" si="2" ref="CO94:CO99">-BW94</f>
        <v>0</v>
      </c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99"/>
    </row>
    <row r="95" spans="1:110" s="21" customFormat="1" ht="15" customHeight="1" hidden="1">
      <c r="A95" s="49" t="s">
        <v>110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50"/>
      <c r="AC95" s="51" t="s">
        <v>204</v>
      </c>
      <c r="AD95" s="52"/>
      <c r="AE95" s="52"/>
      <c r="AF95" s="52"/>
      <c r="AG95" s="52"/>
      <c r="AH95" s="52"/>
      <c r="AI95" s="52" t="s">
        <v>334</v>
      </c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6" t="str">
        <f>BC96</f>
        <v>-</v>
      </c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>
        <f>BW96</f>
        <v>0</v>
      </c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>
        <f t="shared" si="2"/>
        <v>0</v>
      </c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99"/>
    </row>
    <row r="96" spans="1:110" ht="32.25" customHeight="1" hidden="1">
      <c r="A96" s="43" t="s">
        <v>335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45" t="s">
        <v>204</v>
      </c>
      <c r="AD96" s="46"/>
      <c r="AE96" s="46"/>
      <c r="AF96" s="46"/>
      <c r="AG96" s="46"/>
      <c r="AH96" s="46"/>
      <c r="AI96" s="46" t="s">
        <v>336</v>
      </c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7" t="s">
        <v>327</v>
      </c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>
        <f>BW97</f>
        <v>0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>
        <f t="shared" si="2"/>
        <v>0</v>
      </c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8"/>
    </row>
    <row r="97" spans="1:110" ht="42.75" customHeight="1" hidden="1">
      <c r="A97" s="43" t="s">
        <v>111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  <c r="AC97" s="45" t="s">
        <v>204</v>
      </c>
      <c r="AD97" s="46"/>
      <c r="AE97" s="46"/>
      <c r="AF97" s="46"/>
      <c r="AG97" s="46"/>
      <c r="AH97" s="46"/>
      <c r="AI97" s="46" t="s">
        <v>362</v>
      </c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 t="s">
        <v>327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>
        <f>BW99+BW98</f>
        <v>0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>
        <f t="shared" si="2"/>
        <v>0</v>
      </c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8"/>
    </row>
    <row r="98" spans="1:110" s="23" customFormat="1" ht="60" customHeight="1" hidden="1">
      <c r="A98" s="86" t="s">
        <v>337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7"/>
      <c r="AC98" s="59" t="s">
        <v>204</v>
      </c>
      <c r="AD98" s="60"/>
      <c r="AE98" s="60"/>
      <c r="AF98" s="60"/>
      <c r="AG98" s="60"/>
      <c r="AH98" s="60"/>
      <c r="AI98" s="60" t="s">
        <v>363</v>
      </c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 t="s">
        <v>327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>
        <v>0</v>
      </c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47">
        <f t="shared" si="2"/>
        <v>0</v>
      </c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8"/>
    </row>
    <row r="99" spans="1:110" s="23" customFormat="1" ht="23.25" customHeight="1" hidden="1">
      <c r="A99" s="86" t="s">
        <v>337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7"/>
      <c r="AC99" s="59" t="s">
        <v>204</v>
      </c>
      <c r="AD99" s="60"/>
      <c r="AE99" s="60"/>
      <c r="AF99" s="60"/>
      <c r="AG99" s="60"/>
      <c r="AH99" s="60"/>
      <c r="AI99" s="60" t="s">
        <v>350</v>
      </c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1" t="s">
        <v>327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>
        <v>0</v>
      </c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47">
        <f t="shared" si="2"/>
        <v>0</v>
      </c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8"/>
    </row>
    <row r="100" spans="1:111" s="35" customFormat="1" ht="54" customHeight="1">
      <c r="A100" s="88" t="s">
        <v>249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9"/>
      <c r="AC100" s="159" t="s">
        <v>204</v>
      </c>
      <c r="AD100" s="90"/>
      <c r="AE100" s="90"/>
      <c r="AF100" s="90"/>
      <c r="AG100" s="90"/>
      <c r="AH100" s="90"/>
      <c r="AI100" s="90" t="s">
        <v>191</v>
      </c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85">
        <f>BC101</f>
        <v>258200</v>
      </c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>
        <f>BW101</f>
        <v>139722.62</v>
      </c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96">
        <f aca="true" t="shared" si="3" ref="CO100:CO107">BC100-BW100</f>
        <v>118477.38</v>
      </c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8"/>
      <c r="DG100" s="33"/>
    </row>
    <row r="101" spans="1:110" s="21" customFormat="1" ht="129" customHeight="1">
      <c r="A101" s="49" t="s">
        <v>161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50"/>
      <c r="AC101" s="51" t="s">
        <v>204</v>
      </c>
      <c r="AD101" s="52"/>
      <c r="AE101" s="52"/>
      <c r="AF101" s="52"/>
      <c r="AG101" s="52"/>
      <c r="AH101" s="52"/>
      <c r="AI101" s="52" t="s">
        <v>192</v>
      </c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6">
        <f>BC102+BC106+BC104</f>
        <v>258200</v>
      </c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67">
        <f>BW106</f>
        <v>139722.62</v>
      </c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9"/>
      <c r="CO101" s="67">
        <f t="shared" si="3"/>
        <v>118477.38</v>
      </c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70"/>
    </row>
    <row r="102" spans="1:110" s="21" customFormat="1" ht="99" customHeight="1" hidden="1">
      <c r="A102" s="49" t="s">
        <v>112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50"/>
      <c r="AC102" s="51" t="s">
        <v>204</v>
      </c>
      <c r="AD102" s="52"/>
      <c r="AE102" s="52"/>
      <c r="AF102" s="52"/>
      <c r="AG102" s="52"/>
      <c r="AH102" s="52"/>
      <c r="AI102" s="52" t="s">
        <v>43</v>
      </c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6">
        <f>BC103</f>
        <v>0</v>
      </c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>
        <f>BW103</f>
        <v>0</v>
      </c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>
        <f t="shared" si="3"/>
        <v>0</v>
      </c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99"/>
    </row>
    <row r="103" spans="1:110" ht="105.75" customHeight="1" hidden="1">
      <c r="A103" s="43" t="s">
        <v>113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5" t="s">
        <v>204</v>
      </c>
      <c r="AD103" s="46"/>
      <c r="AE103" s="46"/>
      <c r="AF103" s="46"/>
      <c r="AG103" s="46"/>
      <c r="AH103" s="46"/>
      <c r="AI103" s="46" t="s">
        <v>44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>
        <v>0</v>
      </c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>
        <f t="shared" si="3"/>
        <v>0</v>
      </c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8"/>
    </row>
    <row r="104" spans="1:110" s="21" customFormat="1" ht="138" customHeight="1" hidden="1">
      <c r="A104" s="49" t="s">
        <v>151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50"/>
      <c r="AC104" s="51" t="s">
        <v>204</v>
      </c>
      <c r="AD104" s="52"/>
      <c r="AE104" s="52"/>
      <c r="AF104" s="52"/>
      <c r="AG104" s="52"/>
      <c r="AH104" s="52"/>
      <c r="AI104" s="52" t="s">
        <v>150</v>
      </c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6">
        <f>BC105</f>
        <v>0</v>
      </c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>
        <f>BW105</f>
        <v>0</v>
      </c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>
        <f t="shared" si="3"/>
        <v>0</v>
      </c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99"/>
    </row>
    <row r="105" spans="1:110" ht="96" customHeight="1" hidden="1">
      <c r="A105" s="43" t="s">
        <v>149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  <c r="AC105" s="45" t="s">
        <v>204</v>
      </c>
      <c r="AD105" s="46"/>
      <c r="AE105" s="46"/>
      <c r="AF105" s="46"/>
      <c r="AG105" s="46"/>
      <c r="AH105" s="46"/>
      <c r="AI105" s="46" t="s">
        <v>30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7">
        <v>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56">
        <f t="shared" si="3"/>
        <v>0</v>
      </c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99"/>
    </row>
    <row r="106" spans="1:110" s="21" customFormat="1" ht="70.5" customHeight="1">
      <c r="A106" s="49" t="s">
        <v>246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50"/>
      <c r="AC106" s="51" t="s">
        <v>204</v>
      </c>
      <c r="AD106" s="52"/>
      <c r="AE106" s="52"/>
      <c r="AF106" s="52"/>
      <c r="AG106" s="52"/>
      <c r="AH106" s="52"/>
      <c r="AI106" s="52" t="s">
        <v>48</v>
      </c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6">
        <f>BC107</f>
        <v>258200</v>
      </c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>
        <f>BW107</f>
        <v>139722.62</v>
      </c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67">
        <f t="shared" si="3"/>
        <v>118477.38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70"/>
    </row>
    <row r="107" spans="1:110" ht="53.25" customHeight="1">
      <c r="A107" s="43" t="s">
        <v>188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45" t="s">
        <v>204</v>
      </c>
      <c r="AD107" s="46"/>
      <c r="AE107" s="46"/>
      <c r="AF107" s="46"/>
      <c r="AG107" s="46"/>
      <c r="AH107" s="46"/>
      <c r="AI107" s="46" t="s">
        <v>47</v>
      </c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7">
        <v>258200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>
        <v>139722.62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67">
        <f t="shared" si="3"/>
        <v>118477.38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70"/>
    </row>
    <row r="108" spans="1:110" s="21" customFormat="1" ht="39" customHeight="1" hidden="1">
      <c r="A108" s="49" t="s">
        <v>196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50"/>
      <c r="AC108" s="51" t="s">
        <v>204</v>
      </c>
      <c r="AD108" s="52"/>
      <c r="AE108" s="52"/>
      <c r="AF108" s="52"/>
      <c r="AG108" s="52"/>
      <c r="AH108" s="52"/>
      <c r="AI108" s="52" t="s">
        <v>195</v>
      </c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6" t="str">
        <f>BC109</f>
        <v>-</v>
      </c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 t="str">
        <f>BW109</f>
        <v>-</v>
      </c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 t="str">
        <f>BC108</f>
        <v>-</v>
      </c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99"/>
    </row>
    <row r="109" spans="1:110" s="21" customFormat="1" ht="66" customHeight="1" hidden="1">
      <c r="A109" s="49" t="s">
        <v>63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50"/>
      <c r="AC109" s="51" t="s">
        <v>204</v>
      </c>
      <c r="AD109" s="52"/>
      <c r="AE109" s="52"/>
      <c r="AF109" s="52"/>
      <c r="AG109" s="52"/>
      <c r="AH109" s="52"/>
      <c r="AI109" s="52" t="s">
        <v>197</v>
      </c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6" t="s">
        <v>327</v>
      </c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 t="str">
        <f>BW110</f>
        <v>-</v>
      </c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 t="str">
        <f>BC109</f>
        <v>-</v>
      </c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99"/>
    </row>
    <row r="110" spans="1:110" ht="60" customHeight="1" hidden="1">
      <c r="A110" s="43" t="s">
        <v>124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5" t="s">
        <v>204</v>
      </c>
      <c r="AD110" s="46"/>
      <c r="AE110" s="46"/>
      <c r="AF110" s="46"/>
      <c r="AG110" s="46"/>
      <c r="AH110" s="46"/>
      <c r="AI110" s="46" t="s">
        <v>198</v>
      </c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 t="s">
        <v>327</v>
      </c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>
        <f>BC110</f>
        <v>0</v>
      </c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8"/>
    </row>
    <row r="111" spans="1:111" s="35" customFormat="1" ht="38.25" customHeight="1" hidden="1">
      <c r="A111" s="92" t="s">
        <v>351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3"/>
      <c r="AC111" s="94" t="s">
        <v>204</v>
      </c>
      <c r="AD111" s="95"/>
      <c r="AE111" s="95"/>
      <c r="AF111" s="95"/>
      <c r="AG111" s="95"/>
      <c r="AH111" s="95"/>
      <c r="AI111" s="95" t="s">
        <v>260</v>
      </c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84">
        <f>BC112+BC115</f>
        <v>0</v>
      </c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>
        <f>BW112+BW115</f>
        <v>0</v>
      </c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47">
        <f>BC111-BW111</f>
        <v>0</v>
      </c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8"/>
      <c r="DG111" s="33"/>
    </row>
    <row r="112" spans="1:110" s="21" customFormat="1" ht="125.25" customHeight="1" hidden="1">
      <c r="A112" s="49" t="s">
        <v>340</v>
      </c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6"/>
      <c r="AC112" s="51" t="s">
        <v>204</v>
      </c>
      <c r="AD112" s="52"/>
      <c r="AE112" s="52"/>
      <c r="AF112" s="52"/>
      <c r="AG112" s="52"/>
      <c r="AH112" s="52"/>
      <c r="AI112" s="52" t="s">
        <v>261</v>
      </c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6">
        <f>BC113</f>
        <v>0</v>
      </c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>
        <f>BW113</f>
        <v>0</v>
      </c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47">
        <f>BC112-BW112</f>
        <v>0</v>
      </c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8"/>
    </row>
    <row r="113" spans="1:110" s="21" customFormat="1" ht="130.5" customHeight="1" hidden="1">
      <c r="A113" s="49" t="s">
        <v>341</v>
      </c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6"/>
      <c r="AC113" s="51" t="s">
        <v>204</v>
      </c>
      <c r="AD113" s="52"/>
      <c r="AE113" s="52"/>
      <c r="AF113" s="52"/>
      <c r="AG113" s="52"/>
      <c r="AH113" s="52"/>
      <c r="AI113" s="52" t="s">
        <v>262</v>
      </c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6">
        <f>BC114</f>
        <v>0</v>
      </c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>
        <f>BW114</f>
        <v>0</v>
      </c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47">
        <f>BC113-BW113</f>
        <v>0</v>
      </c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8"/>
    </row>
    <row r="114" spans="1:110" ht="129" customHeight="1" hidden="1">
      <c r="A114" s="43" t="s">
        <v>342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6"/>
      <c r="AC114" s="45" t="s">
        <v>204</v>
      </c>
      <c r="AD114" s="46"/>
      <c r="AE114" s="46"/>
      <c r="AF114" s="46"/>
      <c r="AG114" s="46"/>
      <c r="AH114" s="46"/>
      <c r="AI114" s="46" t="s">
        <v>20</v>
      </c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7">
        <v>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>
        <v>0</v>
      </c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>
        <f>BC114-BW114</f>
        <v>0</v>
      </c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8"/>
    </row>
    <row r="115" spans="1:110" s="21" customFormat="1" ht="57" customHeight="1" hidden="1">
      <c r="A115" s="49" t="s">
        <v>259</v>
      </c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6"/>
      <c r="AC115" s="51" t="s">
        <v>204</v>
      </c>
      <c r="AD115" s="52"/>
      <c r="AE115" s="52"/>
      <c r="AF115" s="52"/>
      <c r="AG115" s="52"/>
      <c r="AH115" s="52"/>
      <c r="AI115" s="52" t="s">
        <v>263</v>
      </c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6">
        <f>BC116</f>
        <v>0</v>
      </c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>
        <f>BW116</f>
        <v>0</v>
      </c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 t="s">
        <v>327</v>
      </c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99"/>
    </row>
    <row r="116" spans="1:110" s="21" customFormat="1" ht="134.25" customHeight="1" hidden="1">
      <c r="A116" s="49" t="s">
        <v>341</v>
      </c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6"/>
      <c r="AC116" s="51" t="s">
        <v>204</v>
      </c>
      <c r="AD116" s="52"/>
      <c r="AE116" s="52"/>
      <c r="AF116" s="52"/>
      <c r="AG116" s="52"/>
      <c r="AH116" s="52"/>
      <c r="AI116" s="52" t="s">
        <v>264</v>
      </c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6">
        <f>BC117</f>
        <v>0</v>
      </c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>
        <f>BW117</f>
        <v>0</v>
      </c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 t="s">
        <v>327</v>
      </c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99"/>
    </row>
    <row r="117" spans="1:110" ht="129.75" customHeight="1" hidden="1">
      <c r="A117" s="74" t="s">
        <v>341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45" t="s">
        <v>204</v>
      </c>
      <c r="AD117" s="46"/>
      <c r="AE117" s="46"/>
      <c r="AF117" s="46"/>
      <c r="AG117" s="46"/>
      <c r="AH117" s="46"/>
      <c r="AI117" s="46" t="s">
        <v>283</v>
      </c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7">
        <v>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>
        <v>0</v>
      </c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 t="s">
        <v>327</v>
      </c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8"/>
    </row>
    <row r="118" spans="1:111" s="35" customFormat="1" ht="21.75" customHeight="1">
      <c r="A118" s="88" t="s">
        <v>117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9"/>
      <c r="AC118" s="159" t="s">
        <v>204</v>
      </c>
      <c r="AD118" s="90"/>
      <c r="AE118" s="90"/>
      <c r="AF118" s="90"/>
      <c r="AG118" s="90"/>
      <c r="AH118" s="90"/>
      <c r="AI118" s="90" t="s">
        <v>372</v>
      </c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85">
        <f>BC119+BC123+BC128</f>
        <v>2000</v>
      </c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 t="s">
        <v>327</v>
      </c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>
        <f>BC118</f>
        <v>2000</v>
      </c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172"/>
      <c r="DG118" s="33"/>
    </row>
    <row r="119" spans="1:110" s="21" customFormat="1" ht="57" customHeight="1" hidden="1">
      <c r="A119" s="49" t="s">
        <v>266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50"/>
      <c r="AC119" s="63" t="s">
        <v>204</v>
      </c>
      <c r="AD119" s="64"/>
      <c r="AE119" s="64"/>
      <c r="AF119" s="64"/>
      <c r="AG119" s="64"/>
      <c r="AH119" s="65"/>
      <c r="AI119" s="66" t="s">
        <v>265</v>
      </c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5"/>
      <c r="BC119" s="67">
        <f>BC120</f>
        <v>0</v>
      </c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9"/>
      <c r="BW119" s="67">
        <f>BW120</f>
        <v>0</v>
      </c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9"/>
      <c r="CO119" s="67" t="s">
        <v>327</v>
      </c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70"/>
    </row>
    <row r="120" spans="1:110" ht="59.25" customHeight="1" hidden="1">
      <c r="A120" s="43" t="s">
        <v>267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4"/>
      <c r="AC120" s="77" t="s">
        <v>204</v>
      </c>
      <c r="AD120" s="78"/>
      <c r="AE120" s="78"/>
      <c r="AF120" s="78"/>
      <c r="AG120" s="78"/>
      <c r="AH120" s="79"/>
      <c r="AI120" s="82" t="s">
        <v>268</v>
      </c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9"/>
      <c r="BC120" s="71">
        <v>0</v>
      </c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83"/>
      <c r="BW120" s="71">
        <v>0</v>
      </c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83"/>
      <c r="CO120" s="71" t="s">
        <v>327</v>
      </c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3"/>
    </row>
    <row r="121" spans="1:110" s="21" customFormat="1" ht="67.5" customHeight="1" hidden="1">
      <c r="A121" s="49" t="s">
        <v>9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50"/>
      <c r="AC121" s="51" t="s">
        <v>204</v>
      </c>
      <c r="AD121" s="52"/>
      <c r="AE121" s="52"/>
      <c r="AF121" s="52"/>
      <c r="AG121" s="52"/>
      <c r="AH121" s="52"/>
      <c r="AI121" s="52" t="s">
        <v>62</v>
      </c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6">
        <f>BC122</f>
        <v>0</v>
      </c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>
        <f>BW122</f>
        <v>0</v>
      </c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 t="s">
        <v>327</v>
      </c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99"/>
    </row>
    <row r="122" spans="1:110" ht="67.5" customHeight="1" hidden="1">
      <c r="A122" s="43" t="s">
        <v>11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4"/>
      <c r="AC122" s="45" t="s">
        <v>204</v>
      </c>
      <c r="AD122" s="46"/>
      <c r="AE122" s="46"/>
      <c r="AF122" s="46"/>
      <c r="AG122" s="46"/>
      <c r="AH122" s="46"/>
      <c r="AI122" s="46" t="s">
        <v>12</v>
      </c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7">
        <v>0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>
        <v>0</v>
      </c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 t="s">
        <v>327</v>
      </c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8"/>
    </row>
    <row r="123" spans="1:110" s="21" customFormat="1" ht="83.25" customHeight="1" hidden="1">
      <c r="A123" s="49" t="s">
        <v>87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50"/>
      <c r="AC123" s="63" t="s">
        <v>204</v>
      </c>
      <c r="AD123" s="64"/>
      <c r="AE123" s="64"/>
      <c r="AF123" s="64"/>
      <c r="AG123" s="64"/>
      <c r="AH123" s="65"/>
      <c r="AI123" s="66" t="s">
        <v>281</v>
      </c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5"/>
      <c r="BC123" s="67">
        <f>BC125</f>
        <v>0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9"/>
      <c r="BW123" s="67">
        <f>BW125</f>
        <v>0</v>
      </c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9"/>
      <c r="CO123" s="67" t="s">
        <v>327</v>
      </c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70"/>
    </row>
    <row r="124" spans="1:110" ht="58.5" customHeight="1" hidden="1">
      <c r="A124" s="43" t="s">
        <v>189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4"/>
      <c r="AC124" s="77" t="s">
        <v>204</v>
      </c>
      <c r="AD124" s="78"/>
      <c r="AE124" s="78"/>
      <c r="AF124" s="78"/>
      <c r="AG124" s="78"/>
      <c r="AH124" s="79"/>
      <c r="AI124" s="82" t="s">
        <v>108</v>
      </c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9"/>
      <c r="BC124" s="71" t="s">
        <v>327</v>
      </c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83"/>
      <c r="BW124" s="71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83"/>
      <c r="CO124" s="71">
        <f>-BW124</f>
        <v>0</v>
      </c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3"/>
    </row>
    <row r="125" spans="1:110" ht="98.25" customHeight="1" hidden="1">
      <c r="A125" s="43" t="s">
        <v>86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77" t="s">
        <v>204</v>
      </c>
      <c r="AD125" s="78"/>
      <c r="AE125" s="78"/>
      <c r="AF125" s="78"/>
      <c r="AG125" s="78"/>
      <c r="AH125" s="79"/>
      <c r="AI125" s="82" t="s">
        <v>373</v>
      </c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9"/>
      <c r="BC125" s="71">
        <v>0</v>
      </c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83"/>
      <c r="BW125" s="71">
        <v>0</v>
      </c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83"/>
      <c r="CO125" s="71" t="s">
        <v>327</v>
      </c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3"/>
    </row>
    <row r="126" spans="1:110" s="21" customFormat="1" ht="67.5" customHeight="1" hidden="1">
      <c r="A126" s="49" t="s">
        <v>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50"/>
      <c r="AC126" s="51" t="s">
        <v>204</v>
      </c>
      <c r="AD126" s="52"/>
      <c r="AE126" s="52"/>
      <c r="AF126" s="52"/>
      <c r="AG126" s="52"/>
      <c r="AH126" s="52"/>
      <c r="AI126" s="52" t="s">
        <v>62</v>
      </c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6">
        <f>BC127</f>
        <v>0</v>
      </c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>
        <f>BW127</f>
        <v>0</v>
      </c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 t="s">
        <v>327</v>
      </c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99"/>
    </row>
    <row r="127" spans="1:110" ht="67.5" customHeight="1" hidden="1">
      <c r="A127" s="43" t="s">
        <v>11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4"/>
      <c r="AC127" s="45" t="s">
        <v>204</v>
      </c>
      <c r="AD127" s="46"/>
      <c r="AE127" s="46"/>
      <c r="AF127" s="46"/>
      <c r="AG127" s="46"/>
      <c r="AH127" s="46"/>
      <c r="AI127" s="46" t="s">
        <v>12</v>
      </c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7">
        <v>0</v>
      </c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>
        <v>0</v>
      </c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 t="s">
        <v>327</v>
      </c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8"/>
    </row>
    <row r="128" spans="1:110" s="21" customFormat="1" ht="36" customHeight="1">
      <c r="A128" s="49" t="s">
        <v>358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50"/>
      <c r="AC128" s="51" t="s">
        <v>204</v>
      </c>
      <c r="AD128" s="52"/>
      <c r="AE128" s="52"/>
      <c r="AF128" s="52"/>
      <c r="AG128" s="52"/>
      <c r="AH128" s="52"/>
      <c r="AI128" s="52" t="s">
        <v>45</v>
      </c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6">
        <f>BC130</f>
        <v>2000</v>
      </c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 t="str">
        <f>BW130</f>
        <v>-</v>
      </c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>
        <f>BC128</f>
        <v>2000</v>
      </c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99"/>
    </row>
    <row r="129" spans="1:110" ht="58.5" customHeight="1">
      <c r="A129" s="43" t="s">
        <v>189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4"/>
      <c r="AC129" s="45" t="s">
        <v>204</v>
      </c>
      <c r="AD129" s="46"/>
      <c r="AE129" s="46"/>
      <c r="AF129" s="46"/>
      <c r="AG129" s="46"/>
      <c r="AH129" s="46"/>
      <c r="AI129" s="46" t="s">
        <v>108</v>
      </c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7">
        <f>BC130</f>
        <v>2000</v>
      </c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 t="s">
        <v>327</v>
      </c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56">
        <f>BC129</f>
        <v>2000</v>
      </c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99"/>
    </row>
    <row r="130" spans="1:110" ht="58.5" customHeight="1">
      <c r="A130" s="43" t="s">
        <v>189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5" t="s">
        <v>204</v>
      </c>
      <c r="AD130" s="46"/>
      <c r="AE130" s="46"/>
      <c r="AF130" s="46"/>
      <c r="AG130" s="46"/>
      <c r="AH130" s="46"/>
      <c r="AI130" s="46" t="s">
        <v>409</v>
      </c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7">
        <v>2000</v>
      </c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 t="s">
        <v>327</v>
      </c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>
        <f>BC130</f>
        <v>2000</v>
      </c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8"/>
    </row>
    <row r="131" spans="1:111" s="35" customFormat="1" ht="30" customHeight="1" hidden="1">
      <c r="A131" s="92" t="s">
        <v>250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3"/>
      <c r="AC131" s="94" t="s">
        <v>204</v>
      </c>
      <c r="AD131" s="95"/>
      <c r="AE131" s="95"/>
      <c r="AF131" s="95"/>
      <c r="AG131" s="95"/>
      <c r="AH131" s="95"/>
      <c r="AI131" s="95" t="s">
        <v>46</v>
      </c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84">
        <f>BC134+BC136</f>
        <v>0</v>
      </c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 t="s">
        <v>327</v>
      </c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>
        <f>BC131</f>
        <v>0</v>
      </c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171"/>
      <c r="DG131" s="33"/>
    </row>
    <row r="132" spans="1:110" s="21" customFormat="1" ht="20.25" customHeight="1" hidden="1">
      <c r="A132" s="49" t="s">
        <v>361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50"/>
      <c r="AC132" s="51"/>
      <c r="AD132" s="52"/>
      <c r="AE132" s="52"/>
      <c r="AF132" s="52"/>
      <c r="AG132" s="52"/>
      <c r="AH132" s="52"/>
      <c r="AI132" s="52" t="s">
        <v>171</v>
      </c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6" t="str">
        <f>BC133</f>
        <v>-</v>
      </c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>
        <f>BW133</f>
        <v>0</v>
      </c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>
        <f>CO133</f>
        <v>0</v>
      </c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99"/>
    </row>
    <row r="133" spans="1:110" ht="33.75" customHeight="1" hidden="1">
      <c r="A133" s="43" t="s">
        <v>144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5"/>
      <c r="AD133" s="46"/>
      <c r="AE133" s="46"/>
      <c r="AF133" s="46"/>
      <c r="AG133" s="46"/>
      <c r="AH133" s="46"/>
      <c r="AI133" s="46" t="s">
        <v>359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7" t="s">
        <v>327</v>
      </c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>
        <f>-BW133</f>
        <v>0</v>
      </c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8"/>
    </row>
    <row r="134" spans="1:110" s="21" customFormat="1" ht="15" customHeight="1" hidden="1">
      <c r="A134" s="49" t="s">
        <v>353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50"/>
      <c r="AC134" s="51" t="s">
        <v>204</v>
      </c>
      <c r="AD134" s="52"/>
      <c r="AE134" s="52"/>
      <c r="AF134" s="52"/>
      <c r="AG134" s="52"/>
      <c r="AH134" s="52"/>
      <c r="AI134" s="52" t="s">
        <v>255</v>
      </c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6">
        <f>BC135</f>
        <v>0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>
        <f>BW135</f>
        <v>0</v>
      </c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>
        <f>BC134-BW134</f>
        <v>0</v>
      </c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99"/>
    </row>
    <row r="135" spans="1:110" ht="30" customHeight="1" hidden="1">
      <c r="A135" s="43" t="s">
        <v>251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4"/>
      <c r="AC135" s="45" t="s">
        <v>204</v>
      </c>
      <c r="AD135" s="46"/>
      <c r="AE135" s="46"/>
      <c r="AF135" s="46"/>
      <c r="AG135" s="46"/>
      <c r="AH135" s="46"/>
      <c r="AI135" s="46" t="s">
        <v>254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7">
        <v>0</v>
      </c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>
        <v>0</v>
      </c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>
        <f>BC135-BW135</f>
        <v>0</v>
      </c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8"/>
    </row>
    <row r="136" spans="1:110" s="21" customFormat="1" ht="24.75" customHeight="1" hidden="1">
      <c r="A136" s="49" t="s">
        <v>352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50"/>
      <c r="AC136" s="51" t="s">
        <v>204</v>
      </c>
      <c r="AD136" s="52"/>
      <c r="AE136" s="52"/>
      <c r="AF136" s="52"/>
      <c r="AG136" s="52"/>
      <c r="AH136" s="52"/>
      <c r="AI136" s="52" t="s">
        <v>49</v>
      </c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6">
        <f>BC137</f>
        <v>0</v>
      </c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>
        <f>BW137</f>
        <v>0</v>
      </c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>
        <f>BC136</f>
        <v>0</v>
      </c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99"/>
    </row>
    <row r="137" spans="1:110" ht="45.75" customHeight="1" hidden="1">
      <c r="A137" s="43" t="s">
        <v>145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4"/>
      <c r="AC137" s="45" t="s">
        <v>204</v>
      </c>
      <c r="AD137" s="46"/>
      <c r="AE137" s="46"/>
      <c r="AF137" s="46"/>
      <c r="AG137" s="46"/>
      <c r="AH137" s="46"/>
      <c r="AI137" s="46" t="s">
        <v>50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7">
        <v>0</v>
      </c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>
        <v>0</v>
      </c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>
        <f>BC137</f>
        <v>0</v>
      </c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8"/>
    </row>
    <row r="138" spans="1:110" s="21" customFormat="1" ht="15" customHeight="1" hidden="1">
      <c r="A138" s="49" t="s">
        <v>126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50"/>
      <c r="AC138" s="51" t="s">
        <v>204</v>
      </c>
      <c r="AD138" s="52"/>
      <c r="AE138" s="52"/>
      <c r="AF138" s="52"/>
      <c r="AG138" s="52"/>
      <c r="AH138" s="52"/>
      <c r="AI138" s="52" t="s">
        <v>123</v>
      </c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6">
        <f>BC139</f>
        <v>-546000</v>
      </c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>
        <f>BW139</f>
        <v>0</v>
      </c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 t="s">
        <v>327</v>
      </c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99"/>
    </row>
    <row r="139" spans="1:110" ht="9.75" customHeight="1" hidden="1">
      <c r="A139" s="43" t="s">
        <v>125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4"/>
      <c r="AC139" s="45" t="s">
        <v>204</v>
      </c>
      <c r="AD139" s="46"/>
      <c r="AE139" s="46"/>
      <c r="AF139" s="46"/>
      <c r="AG139" s="46"/>
      <c r="AH139" s="46"/>
      <c r="AI139" s="46" t="s">
        <v>364</v>
      </c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7">
        <v>-546000</v>
      </c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>
        <v>0</v>
      </c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 t="s">
        <v>327</v>
      </c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8"/>
    </row>
    <row r="140" spans="1:110" s="36" customFormat="1" ht="24" customHeight="1">
      <c r="A140" s="133" t="s">
        <v>252</v>
      </c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4"/>
      <c r="AC140" s="168" t="s">
        <v>204</v>
      </c>
      <c r="AD140" s="169"/>
      <c r="AE140" s="169"/>
      <c r="AF140" s="169"/>
      <c r="AG140" s="169"/>
      <c r="AH140" s="169"/>
      <c r="AI140" s="169" t="s">
        <v>51</v>
      </c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03">
        <f>BC141+BC155</f>
        <v>3101000</v>
      </c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>
        <f>BW141</f>
        <v>2813975</v>
      </c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2">
        <f aca="true" t="shared" si="4" ref="CO140:CO147">BC140-BW140</f>
        <v>287025</v>
      </c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70"/>
    </row>
    <row r="141" spans="1:111" ht="58.5" customHeight="1">
      <c r="A141" s="49" t="s">
        <v>121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50"/>
      <c r="AC141" s="51" t="s">
        <v>204</v>
      </c>
      <c r="AD141" s="52"/>
      <c r="AE141" s="52"/>
      <c r="AF141" s="52"/>
      <c r="AG141" s="52"/>
      <c r="AH141" s="52"/>
      <c r="AI141" s="52" t="s">
        <v>52</v>
      </c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6">
        <f>BC142+BC145+BC150+BC157</f>
        <v>3101000</v>
      </c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>
        <f>BW142+BW145+BW157</f>
        <v>2813975</v>
      </c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47">
        <f t="shared" si="4"/>
        <v>287025</v>
      </c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8"/>
      <c r="DG141" s="28"/>
    </row>
    <row r="142" spans="1:110" s="21" customFormat="1" ht="45" customHeight="1">
      <c r="A142" s="49" t="s">
        <v>391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50"/>
      <c r="AC142" s="167" t="s">
        <v>204</v>
      </c>
      <c r="AD142" s="53"/>
      <c r="AE142" s="53"/>
      <c r="AF142" s="53"/>
      <c r="AG142" s="53"/>
      <c r="AH142" s="53"/>
      <c r="AI142" s="53" t="s">
        <v>392</v>
      </c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4">
        <f>BC143</f>
        <v>1527700</v>
      </c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>
        <f>BW143</f>
        <v>1527700</v>
      </c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47" t="s">
        <v>327</v>
      </c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8"/>
    </row>
    <row r="143" spans="1:110" ht="38.25" customHeight="1">
      <c r="A143" s="49" t="s">
        <v>326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50"/>
      <c r="AC143" s="51" t="s">
        <v>204</v>
      </c>
      <c r="AD143" s="52"/>
      <c r="AE143" s="52"/>
      <c r="AF143" s="52"/>
      <c r="AG143" s="52"/>
      <c r="AH143" s="52"/>
      <c r="AI143" s="52" t="s">
        <v>393</v>
      </c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6">
        <f>BC144</f>
        <v>1527700</v>
      </c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>
        <f>BW144</f>
        <v>1527700</v>
      </c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47" t="s">
        <v>327</v>
      </c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8"/>
    </row>
    <row r="144" spans="1:110" ht="42" customHeight="1">
      <c r="A144" s="43" t="s">
        <v>223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4"/>
      <c r="AC144" s="45" t="s">
        <v>204</v>
      </c>
      <c r="AD144" s="46"/>
      <c r="AE144" s="46"/>
      <c r="AF144" s="46"/>
      <c r="AG144" s="46"/>
      <c r="AH144" s="46"/>
      <c r="AI144" s="46" t="s">
        <v>394</v>
      </c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7">
        <v>1527700</v>
      </c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>
        <v>1527700</v>
      </c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 t="s">
        <v>327</v>
      </c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8"/>
    </row>
    <row r="145" spans="1:110" s="21" customFormat="1" ht="41.25" customHeight="1">
      <c r="A145" s="49" t="s">
        <v>114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50"/>
      <c r="AC145" s="167" t="s">
        <v>204</v>
      </c>
      <c r="AD145" s="53"/>
      <c r="AE145" s="53"/>
      <c r="AF145" s="53"/>
      <c r="AG145" s="53"/>
      <c r="AH145" s="53"/>
      <c r="AI145" s="53" t="s">
        <v>389</v>
      </c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4">
        <f>BC146+BC148</f>
        <v>192900</v>
      </c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>
        <f>BW146+BW148</f>
        <v>136075</v>
      </c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47">
        <f t="shared" si="4"/>
        <v>56825</v>
      </c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8"/>
    </row>
    <row r="146" spans="1:110" ht="57.75" customHeight="1">
      <c r="A146" s="49" t="s">
        <v>312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50"/>
      <c r="AC146" s="51" t="s">
        <v>204</v>
      </c>
      <c r="AD146" s="52"/>
      <c r="AE146" s="52"/>
      <c r="AF146" s="52"/>
      <c r="AG146" s="52"/>
      <c r="AH146" s="52"/>
      <c r="AI146" s="52" t="s">
        <v>375</v>
      </c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6">
        <f>BC147</f>
        <v>192700</v>
      </c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>
        <f>BW147</f>
        <v>135875</v>
      </c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47">
        <f t="shared" si="4"/>
        <v>56825</v>
      </c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8"/>
    </row>
    <row r="147" spans="1:110" ht="66" customHeight="1">
      <c r="A147" s="43" t="s">
        <v>224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4"/>
      <c r="AC147" s="45" t="s">
        <v>204</v>
      </c>
      <c r="AD147" s="46"/>
      <c r="AE147" s="46"/>
      <c r="AF147" s="46"/>
      <c r="AG147" s="46"/>
      <c r="AH147" s="46"/>
      <c r="AI147" s="46" t="s">
        <v>376</v>
      </c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7">
        <v>192700</v>
      </c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>
        <v>135875</v>
      </c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>
        <f t="shared" si="4"/>
        <v>56825</v>
      </c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8"/>
    </row>
    <row r="148" spans="1:110" s="21" customFormat="1" ht="53.25" customHeight="1">
      <c r="A148" s="49" t="s">
        <v>159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50"/>
      <c r="AC148" s="51" t="s">
        <v>204</v>
      </c>
      <c r="AD148" s="52"/>
      <c r="AE148" s="52"/>
      <c r="AF148" s="52"/>
      <c r="AG148" s="52"/>
      <c r="AH148" s="52"/>
      <c r="AI148" s="52" t="s">
        <v>378</v>
      </c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6">
        <v>200</v>
      </c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>
        <f>BW149</f>
        <v>200</v>
      </c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47" t="s">
        <v>327</v>
      </c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8"/>
    </row>
    <row r="149" spans="1:110" ht="53.25" customHeight="1">
      <c r="A149" s="43" t="s">
        <v>225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4"/>
      <c r="AC149" s="45" t="s">
        <v>204</v>
      </c>
      <c r="AD149" s="46"/>
      <c r="AE149" s="46"/>
      <c r="AF149" s="46"/>
      <c r="AG149" s="46"/>
      <c r="AH149" s="46"/>
      <c r="AI149" s="46" t="s">
        <v>377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7">
        <v>200</v>
      </c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>
        <v>200</v>
      </c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 t="s">
        <v>327</v>
      </c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8"/>
    </row>
    <row r="150" spans="1:110" s="21" customFormat="1" ht="30" customHeight="1" hidden="1">
      <c r="A150" s="49" t="s">
        <v>253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50"/>
      <c r="AC150" s="51" t="s">
        <v>204</v>
      </c>
      <c r="AD150" s="52"/>
      <c r="AE150" s="52"/>
      <c r="AF150" s="52"/>
      <c r="AG150" s="52"/>
      <c r="AH150" s="52"/>
      <c r="AI150" s="52" t="s">
        <v>53</v>
      </c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6">
        <f>BC151+BC154</f>
        <v>0</v>
      </c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>
        <f>BW153</f>
        <v>0</v>
      </c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4">
        <f>BC150-BW150</f>
        <v>0</v>
      </c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5"/>
    </row>
    <row r="151" spans="1:110" s="21" customFormat="1" ht="79.5" customHeight="1" hidden="1">
      <c r="A151" s="49" t="s">
        <v>138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50"/>
      <c r="AC151" s="51" t="s">
        <v>204</v>
      </c>
      <c r="AD151" s="52"/>
      <c r="AE151" s="52"/>
      <c r="AF151" s="52"/>
      <c r="AG151" s="52"/>
      <c r="AH151" s="52"/>
      <c r="AI151" s="53" t="s">
        <v>137</v>
      </c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4">
        <f>BC152</f>
        <v>0</v>
      </c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>
        <f>BW152</f>
        <v>0</v>
      </c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 t="s">
        <v>327</v>
      </c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5"/>
    </row>
    <row r="152" spans="1:110" ht="75.75" customHeight="1" hidden="1">
      <c r="A152" s="43" t="s">
        <v>135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4"/>
      <c r="AC152" s="45" t="s">
        <v>204</v>
      </c>
      <c r="AD152" s="46"/>
      <c r="AE152" s="46"/>
      <c r="AF152" s="46"/>
      <c r="AG152" s="46"/>
      <c r="AH152" s="46"/>
      <c r="AI152" s="46" t="s">
        <v>136</v>
      </c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 t="s">
        <v>327</v>
      </c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8"/>
    </row>
    <row r="153" spans="1:110" s="21" customFormat="1" ht="42" customHeight="1" hidden="1">
      <c r="A153" s="49" t="s">
        <v>316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50"/>
      <c r="AC153" s="51" t="s">
        <v>204</v>
      </c>
      <c r="AD153" s="52"/>
      <c r="AE153" s="52"/>
      <c r="AF153" s="52"/>
      <c r="AG153" s="52"/>
      <c r="AH153" s="52"/>
      <c r="AI153" s="53" t="s">
        <v>54</v>
      </c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4">
        <f>BC154</f>
        <v>0</v>
      </c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>
        <f>BW154</f>
        <v>0</v>
      </c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>
        <f>BC153-BW153</f>
        <v>0</v>
      </c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5"/>
    </row>
    <row r="154" spans="1:110" ht="43.5" customHeight="1" hidden="1">
      <c r="A154" s="43" t="s">
        <v>226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4"/>
      <c r="AC154" s="45" t="s">
        <v>204</v>
      </c>
      <c r="AD154" s="46"/>
      <c r="AE154" s="46"/>
      <c r="AF154" s="46"/>
      <c r="AG154" s="46"/>
      <c r="AH154" s="46"/>
      <c r="AI154" s="46" t="s">
        <v>55</v>
      </c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7">
        <v>0</v>
      </c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>
        <v>0</v>
      </c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54">
        <f>BC154-BW154</f>
        <v>0</v>
      </c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5"/>
    </row>
    <row r="155" spans="1:110" ht="63" customHeight="1" hidden="1">
      <c r="A155" s="49" t="s">
        <v>355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50"/>
      <c r="AC155" s="167" t="s">
        <v>204</v>
      </c>
      <c r="AD155" s="53"/>
      <c r="AE155" s="53"/>
      <c r="AF155" s="53"/>
      <c r="AG155" s="53"/>
      <c r="AH155" s="53"/>
      <c r="AI155" s="53" t="s">
        <v>354</v>
      </c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178">
        <f>BC156</f>
        <v>0</v>
      </c>
      <c r="BD155" s="178"/>
      <c r="BE155" s="178"/>
      <c r="BF155" s="178"/>
      <c r="BG155" s="178"/>
      <c r="BH155" s="178"/>
      <c r="BI155" s="178"/>
      <c r="BJ155" s="178"/>
      <c r="BK155" s="178"/>
      <c r="BL155" s="178"/>
      <c r="BM155" s="178"/>
      <c r="BN155" s="178"/>
      <c r="BO155" s="178"/>
      <c r="BP155" s="178"/>
      <c r="BQ155" s="178"/>
      <c r="BR155" s="178"/>
      <c r="BS155" s="178"/>
      <c r="BT155" s="178"/>
      <c r="BU155" s="178"/>
      <c r="BV155" s="178"/>
      <c r="BW155" s="178">
        <f>BW156</f>
        <v>0</v>
      </c>
      <c r="BX155" s="178"/>
      <c r="BY155" s="178"/>
      <c r="BZ155" s="178"/>
      <c r="CA155" s="178"/>
      <c r="CB155" s="178"/>
      <c r="CC155" s="178"/>
      <c r="CD155" s="178"/>
      <c r="CE155" s="178"/>
      <c r="CF155" s="178"/>
      <c r="CG155" s="178"/>
      <c r="CH155" s="178"/>
      <c r="CI155" s="178"/>
      <c r="CJ155" s="178"/>
      <c r="CK155" s="178"/>
      <c r="CL155" s="178"/>
      <c r="CM155" s="178"/>
      <c r="CN155" s="178"/>
      <c r="CO155" s="178" t="s">
        <v>327</v>
      </c>
      <c r="CP155" s="178"/>
      <c r="CQ155" s="178"/>
      <c r="CR155" s="178"/>
      <c r="CS155" s="178"/>
      <c r="CT155" s="178"/>
      <c r="CU155" s="178"/>
      <c r="CV155" s="178"/>
      <c r="CW155" s="178"/>
      <c r="CX155" s="178"/>
      <c r="CY155" s="178"/>
      <c r="CZ155" s="178"/>
      <c r="DA155" s="178"/>
      <c r="DB155" s="178"/>
      <c r="DC155" s="178"/>
      <c r="DD155" s="178"/>
      <c r="DE155" s="178"/>
      <c r="DF155" s="179"/>
    </row>
    <row r="156" spans="1:110" ht="58.5" customHeight="1" hidden="1">
      <c r="A156" s="43" t="s">
        <v>357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4"/>
      <c r="AC156" s="45" t="s">
        <v>204</v>
      </c>
      <c r="AD156" s="46"/>
      <c r="AE156" s="46"/>
      <c r="AF156" s="46"/>
      <c r="AG156" s="46"/>
      <c r="AH156" s="46"/>
      <c r="AI156" s="46" t="s">
        <v>356</v>
      </c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176">
        <v>0</v>
      </c>
      <c r="BD156" s="176"/>
      <c r="BE156" s="176"/>
      <c r="BF156" s="176"/>
      <c r="BG156" s="176"/>
      <c r="BH156" s="176"/>
      <c r="BI156" s="176"/>
      <c r="BJ156" s="176"/>
      <c r="BK156" s="176"/>
      <c r="BL156" s="176"/>
      <c r="BM156" s="176"/>
      <c r="BN156" s="176"/>
      <c r="BO156" s="176"/>
      <c r="BP156" s="176"/>
      <c r="BQ156" s="176"/>
      <c r="BR156" s="176"/>
      <c r="BS156" s="176"/>
      <c r="BT156" s="176"/>
      <c r="BU156" s="176"/>
      <c r="BV156" s="176"/>
      <c r="BW156" s="176">
        <v>0</v>
      </c>
      <c r="BX156" s="176"/>
      <c r="BY156" s="176"/>
      <c r="BZ156" s="176"/>
      <c r="CA156" s="176"/>
      <c r="CB156" s="176"/>
      <c r="CC156" s="176"/>
      <c r="CD156" s="176"/>
      <c r="CE156" s="176"/>
      <c r="CF156" s="176"/>
      <c r="CG156" s="176"/>
      <c r="CH156" s="176"/>
      <c r="CI156" s="176"/>
      <c r="CJ156" s="176"/>
      <c r="CK156" s="176"/>
      <c r="CL156" s="176"/>
      <c r="CM156" s="176"/>
      <c r="CN156" s="176"/>
      <c r="CO156" s="176" t="s">
        <v>327</v>
      </c>
      <c r="CP156" s="176"/>
      <c r="CQ156" s="176"/>
      <c r="CR156" s="176"/>
      <c r="CS156" s="176"/>
      <c r="CT156" s="176"/>
      <c r="CU156" s="176"/>
      <c r="CV156" s="176"/>
      <c r="CW156" s="176"/>
      <c r="CX156" s="176"/>
      <c r="CY156" s="176"/>
      <c r="CZ156" s="176"/>
      <c r="DA156" s="176"/>
      <c r="DB156" s="176"/>
      <c r="DC156" s="176"/>
      <c r="DD156" s="176"/>
      <c r="DE156" s="176"/>
      <c r="DF156" s="177"/>
    </row>
    <row r="157" spans="1:110" s="21" customFormat="1" ht="30" customHeight="1">
      <c r="A157" s="49" t="s">
        <v>253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50"/>
      <c r="AC157" s="51" t="s">
        <v>204</v>
      </c>
      <c r="AD157" s="52"/>
      <c r="AE157" s="52"/>
      <c r="AF157" s="52"/>
      <c r="AG157" s="52"/>
      <c r="AH157" s="52"/>
      <c r="AI157" s="52" t="s">
        <v>406</v>
      </c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6">
        <f>BC158+BC161</f>
        <v>1380400</v>
      </c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>
        <f>BW160</f>
        <v>1150200</v>
      </c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47">
        <f>BC157-BW157</f>
        <v>230200</v>
      </c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8"/>
    </row>
    <row r="158" spans="1:110" s="21" customFormat="1" ht="79.5" customHeight="1" hidden="1">
      <c r="A158" s="49" t="s">
        <v>138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50"/>
      <c r="AC158" s="51" t="s">
        <v>204</v>
      </c>
      <c r="AD158" s="52"/>
      <c r="AE158" s="52"/>
      <c r="AF158" s="52"/>
      <c r="AG158" s="52"/>
      <c r="AH158" s="52"/>
      <c r="AI158" s="53" t="s">
        <v>137</v>
      </c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4">
        <f>BC159</f>
        <v>0</v>
      </c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>
        <f>BW159</f>
        <v>0</v>
      </c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 t="s">
        <v>327</v>
      </c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5"/>
    </row>
    <row r="159" spans="1:110" ht="75.75" customHeight="1" hidden="1">
      <c r="A159" s="43" t="s">
        <v>135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4"/>
      <c r="AC159" s="45" t="s">
        <v>204</v>
      </c>
      <c r="AD159" s="46"/>
      <c r="AE159" s="46"/>
      <c r="AF159" s="46"/>
      <c r="AG159" s="46"/>
      <c r="AH159" s="46"/>
      <c r="AI159" s="46" t="s">
        <v>136</v>
      </c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 t="s">
        <v>327</v>
      </c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8"/>
    </row>
    <row r="160" spans="1:110" s="21" customFormat="1" ht="42" customHeight="1">
      <c r="A160" s="49" t="s">
        <v>316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50"/>
      <c r="AC160" s="51" t="s">
        <v>204</v>
      </c>
      <c r="AD160" s="52"/>
      <c r="AE160" s="52"/>
      <c r="AF160" s="52"/>
      <c r="AG160" s="52"/>
      <c r="AH160" s="52"/>
      <c r="AI160" s="53" t="s">
        <v>407</v>
      </c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4">
        <f>BC161</f>
        <v>1380400</v>
      </c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>
        <f>BW161</f>
        <v>1150200</v>
      </c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47">
        <f>BC160-BW160</f>
        <v>230200</v>
      </c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8"/>
    </row>
    <row r="161" spans="1:110" ht="43.5" customHeight="1">
      <c r="A161" s="43" t="s">
        <v>226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4"/>
      <c r="AC161" s="45" t="s">
        <v>204</v>
      </c>
      <c r="AD161" s="46"/>
      <c r="AE161" s="46"/>
      <c r="AF161" s="46"/>
      <c r="AG161" s="46"/>
      <c r="AH161" s="46"/>
      <c r="AI161" s="46" t="s">
        <v>408</v>
      </c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7">
        <v>1380400</v>
      </c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>
        <v>1150200</v>
      </c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>
        <f>BC161-BW161</f>
        <v>230200</v>
      </c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8"/>
    </row>
  </sheetData>
  <sheetProtection/>
  <mergeCells count="934">
    <mergeCell ref="A26:AB26"/>
    <mergeCell ref="AC26:AH26"/>
    <mergeCell ref="AI26:BB26"/>
    <mergeCell ref="BC26:BV26"/>
    <mergeCell ref="BW26:CN26"/>
    <mergeCell ref="CO26:DF26"/>
    <mergeCell ref="A20:AB20"/>
    <mergeCell ref="AC20:AH20"/>
    <mergeCell ref="AI20:BB20"/>
    <mergeCell ref="BC20:BV20"/>
    <mergeCell ref="BW20:CN20"/>
    <mergeCell ref="CO20:DF20"/>
    <mergeCell ref="BW119:CN119"/>
    <mergeCell ref="CO119:DF119"/>
    <mergeCell ref="A119:AB119"/>
    <mergeCell ref="AC119:AH119"/>
    <mergeCell ref="AI119:BB119"/>
    <mergeCell ref="BC119:BV119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A123:AB123"/>
    <mergeCell ref="AC123:AH123"/>
    <mergeCell ref="A122:AB122"/>
    <mergeCell ref="AC122:AH122"/>
    <mergeCell ref="AI122:BB122"/>
    <mergeCell ref="BC122:BV122"/>
    <mergeCell ref="BC123:BV123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16:AB116"/>
    <mergeCell ref="AC116:AH116"/>
    <mergeCell ref="AI116:BB116"/>
    <mergeCell ref="BC116:BV116"/>
    <mergeCell ref="BW116:CN116"/>
    <mergeCell ref="CO116:DF116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AI141:BB141"/>
    <mergeCell ref="AI135:BB135"/>
    <mergeCell ref="AI121:BB121"/>
    <mergeCell ref="AI132:BB132"/>
    <mergeCell ref="AI129:BB129"/>
    <mergeCell ref="AI140:BB140"/>
    <mergeCell ref="AI127:BB127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T2:CM2"/>
    <mergeCell ref="AP4:BM4"/>
    <mergeCell ref="BN4:BQ4"/>
    <mergeCell ref="BR4:BT4"/>
    <mergeCell ref="BZ3:CM3"/>
    <mergeCell ref="CD4:CM4"/>
    <mergeCell ref="AD4:AO4"/>
    <mergeCell ref="BW109:CN109"/>
    <mergeCell ref="BW110:CN110"/>
    <mergeCell ref="BW103:CN103"/>
    <mergeCell ref="BW102:CN102"/>
    <mergeCell ref="BW104:CN104"/>
    <mergeCell ref="CO99:DF99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50:DF150"/>
    <mergeCell ref="BC147:BV147"/>
    <mergeCell ref="AI150:BB150"/>
    <mergeCell ref="AI146:BB146"/>
    <mergeCell ref="BW148:CN148"/>
    <mergeCell ref="AI144:BB144"/>
    <mergeCell ref="CO145:DF145"/>
    <mergeCell ref="CO143:DF143"/>
    <mergeCell ref="BW145:CN145"/>
    <mergeCell ref="BC146:BV146"/>
    <mergeCell ref="BC145:BV145"/>
    <mergeCell ref="AI143:BB143"/>
    <mergeCell ref="BC143:BV143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C108:AH108"/>
    <mergeCell ref="A105:AB105"/>
    <mergeCell ref="A106:AB106"/>
    <mergeCell ref="A107:AB107"/>
    <mergeCell ref="AC107:AH107"/>
    <mergeCell ref="AC105:AH105"/>
    <mergeCell ref="A108:AB108"/>
    <mergeCell ref="A99:AB99"/>
    <mergeCell ref="A101:AB101"/>
    <mergeCell ref="A103:AB103"/>
    <mergeCell ref="A104:AB104"/>
    <mergeCell ref="A102:AB102"/>
    <mergeCell ref="A100:AB100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C101:AH101"/>
    <mergeCell ref="AC99:AH99"/>
    <mergeCell ref="AI102:BB102"/>
    <mergeCell ref="AI101:BB101"/>
    <mergeCell ref="AI99:BB99"/>
    <mergeCell ref="AC100:AH100"/>
    <mergeCell ref="AC102:AH102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98:AB98"/>
    <mergeCell ref="A91:AB91"/>
    <mergeCell ref="AC96:AH96"/>
    <mergeCell ref="A90:AB90"/>
    <mergeCell ref="AC90:AH90"/>
    <mergeCell ref="AC98:AH98"/>
    <mergeCell ref="AC95:AH95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54:BV54"/>
    <mergeCell ref="AI61:BB61"/>
    <mergeCell ref="BC62:BV62"/>
    <mergeCell ref="BC61:BV61"/>
    <mergeCell ref="AI60:BB60"/>
    <mergeCell ref="AI54:BB54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CO7:DF7"/>
    <mergeCell ref="CO8:DF8"/>
    <mergeCell ref="A10:DF10"/>
    <mergeCell ref="CO11:DF11"/>
    <mergeCell ref="AI11:BB11"/>
    <mergeCell ref="CO9:DF9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I91:BB91"/>
    <mergeCell ref="AI92:BB92"/>
    <mergeCell ref="AI90:BB90"/>
    <mergeCell ref="AI93:BB93"/>
    <mergeCell ref="AI89:BB89"/>
    <mergeCell ref="AI85:BB85"/>
    <mergeCell ref="AI87:BB87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CO45:DF45"/>
    <mergeCell ref="CO46:DF46"/>
    <mergeCell ref="CO51:DF51"/>
    <mergeCell ref="CO49:DF49"/>
    <mergeCell ref="CO50:DF50"/>
    <mergeCell ref="CO52:DF52"/>
    <mergeCell ref="CO47:DF47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73:CN73"/>
    <mergeCell ref="BW93:CN93"/>
    <mergeCell ref="BW90:CN90"/>
    <mergeCell ref="BW89:CN89"/>
    <mergeCell ref="BW88:CN88"/>
    <mergeCell ref="BW78:CN78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BW65:CN65"/>
    <mergeCell ref="BW59:CN59"/>
    <mergeCell ref="BW63:CN63"/>
    <mergeCell ref="BW57:CN57"/>
    <mergeCell ref="BW60:CN60"/>
    <mergeCell ref="BW61:CN61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30:BV30"/>
    <mergeCell ref="BC36:BV36"/>
    <mergeCell ref="BC37:BV37"/>
    <mergeCell ref="BC32:BV32"/>
    <mergeCell ref="BC33:BV33"/>
    <mergeCell ref="BC34:BV34"/>
    <mergeCell ref="BC35:BV35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W135:CN135"/>
    <mergeCell ref="AI134:BB134"/>
    <mergeCell ref="BC134:BV134"/>
    <mergeCell ref="BC133:BV133"/>
    <mergeCell ref="BW133:CN133"/>
    <mergeCell ref="BC135:BV135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24:AB24"/>
    <mergeCell ref="AC24:AH24"/>
    <mergeCell ref="AI24:BB24"/>
    <mergeCell ref="BC24:BV24"/>
    <mergeCell ref="BW24:CN24"/>
    <mergeCell ref="CO24:DF24"/>
    <mergeCell ref="A27:AB27"/>
    <mergeCell ref="AC27:AH27"/>
    <mergeCell ref="AI27:BB27"/>
    <mergeCell ref="BC27:BV27"/>
    <mergeCell ref="BW27:CN27"/>
    <mergeCell ref="CO27:DF27"/>
    <mergeCell ref="A25:AB25"/>
    <mergeCell ref="AC25:AH25"/>
    <mergeCell ref="AI25:BB25"/>
    <mergeCell ref="BC25:BV25"/>
    <mergeCell ref="BW25:CN25"/>
    <mergeCell ref="CO25:DF25"/>
    <mergeCell ref="A157:AB157"/>
    <mergeCell ref="AC157:AH157"/>
    <mergeCell ref="AI157:BB157"/>
    <mergeCell ref="BC157:BV157"/>
    <mergeCell ref="BW157:CN157"/>
    <mergeCell ref="CO157:DF157"/>
    <mergeCell ref="A158:AB158"/>
    <mergeCell ref="AC158:AH158"/>
    <mergeCell ref="AI158:BB158"/>
    <mergeCell ref="BC158:BV158"/>
    <mergeCell ref="BW158:CN158"/>
    <mergeCell ref="CO158:DF158"/>
    <mergeCell ref="A159:AB159"/>
    <mergeCell ref="AC159:AH159"/>
    <mergeCell ref="AI159:BB159"/>
    <mergeCell ref="BC159:BV159"/>
    <mergeCell ref="BW159:CN159"/>
    <mergeCell ref="CO159:DF159"/>
    <mergeCell ref="A160:AB160"/>
    <mergeCell ref="AC160:AH160"/>
    <mergeCell ref="AI160:BB160"/>
    <mergeCell ref="BC160:BV160"/>
    <mergeCell ref="BW160:CN160"/>
    <mergeCell ref="CO160:DF160"/>
    <mergeCell ref="A161:AB161"/>
    <mergeCell ref="AC161:AH161"/>
    <mergeCell ref="AI161:BB161"/>
    <mergeCell ref="BC161:BV161"/>
    <mergeCell ref="BW161:CN161"/>
    <mergeCell ref="CO161:DF161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46"/>
  <sheetViews>
    <sheetView view="pageBreakPreview" zoomScale="60" zoomScaleNormal="75" zoomScalePageLayoutView="0" workbookViewId="0" topLeftCell="A1">
      <selection activeCell="BW43" sqref="BW43:CN43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115</v>
      </c>
    </row>
    <row r="2" spans="1:110" ht="21" customHeight="1">
      <c r="A2" s="254" t="s">
        <v>234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</row>
    <row r="3" spans="1:110" ht="48" customHeight="1">
      <c r="A3" s="255" t="s">
        <v>199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 t="s">
        <v>200</v>
      </c>
      <c r="AD3" s="256"/>
      <c r="AE3" s="256"/>
      <c r="AF3" s="256"/>
      <c r="AG3" s="256"/>
      <c r="AH3" s="256"/>
      <c r="AI3" s="256" t="s">
        <v>128</v>
      </c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 t="s">
        <v>240</v>
      </c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 t="s">
        <v>201</v>
      </c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 t="s">
        <v>202</v>
      </c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7"/>
    </row>
    <row r="4" spans="1:110" s="14" customFormat="1" ht="18" customHeight="1" thickBot="1">
      <c r="A4" s="249">
        <v>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44">
        <v>2</v>
      </c>
      <c r="AD4" s="244"/>
      <c r="AE4" s="244"/>
      <c r="AF4" s="244"/>
      <c r="AG4" s="244"/>
      <c r="AH4" s="244"/>
      <c r="AI4" s="244">
        <v>3</v>
      </c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>
        <v>4</v>
      </c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>
        <v>5</v>
      </c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>
        <v>6</v>
      </c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5"/>
    </row>
    <row r="5" spans="1:111" s="17" customFormat="1" ht="23.25" customHeight="1">
      <c r="A5" s="251" t="s">
        <v>235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2"/>
      <c r="AC5" s="253" t="s">
        <v>212</v>
      </c>
      <c r="AD5" s="248"/>
      <c r="AE5" s="248"/>
      <c r="AF5" s="248"/>
      <c r="AG5" s="248"/>
      <c r="AH5" s="248"/>
      <c r="AI5" s="248" t="s">
        <v>205</v>
      </c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6">
        <f>SUM(AZ7:BV44)</f>
        <v>14056980.94</v>
      </c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>
        <f>SUM(BW7:CN44)</f>
        <v>8110661.950000002</v>
      </c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>
        <f>AZ5-BW5</f>
        <v>5946318.989999997</v>
      </c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7"/>
      <c r="DG5" s="29"/>
    </row>
    <row r="6" spans="1:110" ht="15" customHeight="1">
      <c r="A6" s="182" t="s">
        <v>203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243"/>
      <c r="AC6" s="237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9"/>
    </row>
    <row r="7" spans="1:119" ht="52.5" customHeight="1">
      <c r="A7" s="182" t="s">
        <v>92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237" t="s">
        <v>212</v>
      </c>
      <c r="AD7" s="238"/>
      <c r="AE7" s="238"/>
      <c r="AF7" s="238"/>
      <c r="AG7" s="238"/>
      <c r="AH7" s="238"/>
      <c r="AI7" s="217" t="s">
        <v>91</v>
      </c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188">
        <v>2879800</v>
      </c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213">
        <v>1773429.29</v>
      </c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188">
        <f aca="true" t="shared" si="0" ref="CO7:CO12">AZ7-BW7</f>
        <v>1106370.71</v>
      </c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9"/>
      <c r="DG7" s="18"/>
      <c r="DI7" s="30">
        <f>AZ7+AZ26</f>
        <v>3027800</v>
      </c>
      <c r="DO7" s="30">
        <f>BW7+BW26</f>
        <v>1864996.19</v>
      </c>
    </row>
    <row r="8" spans="1:119" ht="66" customHeight="1">
      <c r="A8" s="182" t="s">
        <v>89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237" t="s">
        <v>212</v>
      </c>
      <c r="AD8" s="238"/>
      <c r="AE8" s="238"/>
      <c r="AF8" s="238"/>
      <c r="AG8" s="238"/>
      <c r="AH8" s="238"/>
      <c r="AI8" s="217" t="s">
        <v>93</v>
      </c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188">
        <v>211000</v>
      </c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>
        <v>105477.6</v>
      </c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>
        <f>AZ8</f>
        <v>211000</v>
      </c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9"/>
      <c r="DG8" s="39"/>
      <c r="DH8" s="40"/>
      <c r="DI8" s="30"/>
      <c r="DO8" s="30"/>
    </row>
    <row r="9" spans="1:119" ht="84" customHeight="1">
      <c r="A9" s="43" t="s">
        <v>90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237" t="s">
        <v>212</v>
      </c>
      <c r="AD9" s="238"/>
      <c r="AE9" s="238"/>
      <c r="AF9" s="238"/>
      <c r="AG9" s="238"/>
      <c r="AH9" s="238"/>
      <c r="AI9" s="217" t="s">
        <v>94</v>
      </c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188">
        <v>933500</v>
      </c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>
        <v>521128.01</v>
      </c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>
        <f>AZ9-BW9</f>
        <v>412371.99</v>
      </c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9"/>
      <c r="DI9" s="30">
        <f>AZ9+AZ27</f>
        <v>978200</v>
      </c>
      <c r="DO9" s="30">
        <f>BW9+BW27</f>
        <v>546214.22</v>
      </c>
    </row>
    <row r="10" spans="1:110" ht="68.25" customHeight="1">
      <c r="A10" s="182" t="s">
        <v>257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237" t="s">
        <v>212</v>
      </c>
      <c r="AD10" s="238"/>
      <c r="AE10" s="238"/>
      <c r="AF10" s="238"/>
      <c r="AG10" s="238"/>
      <c r="AH10" s="238"/>
      <c r="AI10" s="217" t="s">
        <v>293</v>
      </c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188">
        <v>677400</v>
      </c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>
        <v>488753.31</v>
      </c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>
        <f t="shared" si="0"/>
        <v>188646.69</v>
      </c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9"/>
    </row>
    <row r="11" spans="1:110" ht="71.25" customHeight="1">
      <c r="A11" s="182" t="s">
        <v>101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243"/>
      <c r="AC11" s="221" t="s">
        <v>212</v>
      </c>
      <c r="AD11" s="222"/>
      <c r="AE11" s="222"/>
      <c r="AF11" s="222"/>
      <c r="AG11" s="222"/>
      <c r="AH11" s="223"/>
      <c r="AI11" s="224" t="s">
        <v>102</v>
      </c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6"/>
      <c r="AZ11" s="218">
        <v>26100</v>
      </c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20"/>
      <c r="BW11" s="227">
        <v>25266</v>
      </c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9"/>
      <c r="CO11" s="188">
        <f t="shared" si="0"/>
        <v>834</v>
      </c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9"/>
    </row>
    <row r="12" spans="1:110" ht="71.25" customHeight="1">
      <c r="A12" s="182" t="s">
        <v>95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243"/>
      <c r="AC12" s="221" t="s">
        <v>212</v>
      </c>
      <c r="AD12" s="222"/>
      <c r="AE12" s="222"/>
      <c r="AF12" s="222"/>
      <c r="AG12" s="222"/>
      <c r="AH12" s="223"/>
      <c r="AI12" s="224" t="s">
        <v>96</v>
      </c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6"/>
      <c r="AZ12" s="227">
        <v>6900</v>
      </c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9"/>
      <c r="BW12" s="227">
        <v>3717</v>
      </c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9"/>
      <c r="CO12" s="188">
        <f t="shared" si="0"/>
        <v>3183</v>
      </c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9"/>
    </row>
    <row r="13" spans="1:142" ht="54" customHeight="1">
      <c r="A13" s="182" t="s">
        <v>258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243"/>
      <c r="AC13" s="221" t="s">
        <v>212</v>
      </c>
      <c r="AD13" s="222"/>
      <c r="AE13" s="222"/>
      <c r="AF13" s="222"/>
      <c r="AG13" s="222"/>
      <c r="AH13" s="223"/>
      <c r="AI13" s="224" t="s">
        <v>10</v>
      </c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6"/>
      <c r="AZ13" s="227">
        <v>1600</v>
      </c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9"/>
      <c r="BW13" s="227">
        <v>994.09</v>
      </c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9"/>
      <c r="CO13" s="188">
        <f>AZ13-BW13</f>
        <v>605.91</v>
      </c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9"/>
      <c r="DI13" s="30">
        <f>AZ7+AZ8+AZ9+AZ10+AZ11+AZ12+AZ13+AZ26+AZ27+AZ28</f>
        <v>4929000</v>
      </c>
      <c r="DO13" s="30">
        <f>BW7+BW8+BW9+BW10+BW11+BW12+BW13+BW26+BW27+BW28</f>
        <v>3035418.41</v>
      </c>
      <c r="DY13" s="190">
        <f>BW7+BW10+BW11+BW12</f>
        <v>2291165.6</v>
      </c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</row>
    <row r="14" spans="1:110" ht="128.25" customHeight="1">
      <c r="A14" s="182" t="s">
        <v>272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243"/>
      <c r="AC14" s="221" t="s">
        <v>212</v>
      </c>
      <c r="AD14" s="222"/>
      <c r="AE14" s="222"/>
      <c r="AF14" s="222"/>
      <c r="AG14" s="222"/>
      <c r="AH14" s="223"/>
      <c r="AI14" s="224" t="s">
        <v>294</v>
      </c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6"/>
      <c r="AZ14" s="218">
        <v>200</v>
      </c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20"/>
      <c r="BW14" s="218">
        <v>200</v>
      </c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20"/>
      <c r="CO14" s="188" t="s">
        <v>327</v>
      </c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9"/>
    </row>
    <row r="15" spans="1:111" s="15" customFormat="1" ht="93" customHeight="1" hidden="1">
      <c r="A15" s="43" t="s">
        <v>97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233" t="s">
        <v>212</v>
      </c>
      <c r="AD15" s="234"/>
      <c r="AE15" s="234"/>
      <c r="AF15" s="234"/>
      <c r="AG15" s="234"/>
      <c r="AH15" s="235"/>
      <c r="AI15" s="230" t="s">
        <v>98</v>
      </c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2"/>
      <c r="AZ15" s="227">
        <v>0</v>
      </c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9"/>
      <c r="BW15" s="227">
        <v>0</v>
      </c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9"/>
      <c r="CO15" s="188">
        <v>0</v>
      </c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9"/>
      <c r="DG15" s="31"/>
    </row>
    <row r="16" spans="1:111" ht="66" customHeight="1">
      <c r="A16" s="182" t="s">
        <v>99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237" t="s">
        <v>212</v>
      </c>
      <c r="AD16" s="238"/>
      <c r="AE16" s="238"/>
      <c r="AF16" s="238"/>
      <c r="AG16" s="238"/>
      <c r="AH16" s="238"/>
      <c r="AI16" s="216" t="s">
        <v>100</v>
      </c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188">
        <v>10000</v>
      </c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 t="s">
        <v>327</v>
      </c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>
        <f>AZ16</f>
        <v>10000</v>
      </c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9"/>
      <c r="DG16" s="31"/>
    </row>
    <row r="17" spans="1:110" s="16" customFormat="1" ht="84.75" customHeight="1">
      <c r="A17" s="43" t="s">
        <v>273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240" t="s">
        <v>212</v>
      </c>
      <c r="AD17" s="241"/>
      <c r="AE17" s="241"/>
      <c r="AF17" s="241"/>
      <c r="AG17" s="241"/>
      <c r="AH17" s="241"/>
      <c r="AI17" s="242" t="s">
        <v>295</v>
      </c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39">
        <v>14400</v>
      </c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>
        <v>9600</v>
      </c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188">
        <f>AZ17-BW17</f>
        <v>4800</v>
      </c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9"/>
    </row>
    <row r="18" spans="1:110" s="16" customFormat="1" ht="111" customHeight="1">
      <c r="A18" s="182" t="s">
        <v>274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3" t="s">
        <v>212</v>
      </c>
      <c r="AD18" s="184"/>
      <c r="AE18" s="184"/>
      <c r="AF18" s="184"/>
      <c r="AG18" s="184"/>
      <c r="AH18" s="184"/>
      <c r="AI18" s="185" t="s">
        <v>296</v>
      </c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6">
        <v>25000</v>
      </c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7">
        <v>6857.1</v>
      </c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8">
        <f>AZ18-BW18</f>
        <v>18142.9</v>
      </c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9"/>
    </row>
    <row r="19" spans="1:111" s="16" customFormat="1" ht="99" customHeight="1">
      <c r="A19" s="182" t="s">
        <v>275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3" t="s">
        <v>212</v>
      </c>
      <c r="AD19" s="184"/>
      <c r="AE19" s="184"/>
      <c r="AF19" s="184"/>
      <c r="AG19" s="184"/>
      <c r="AH19" s="184"/>
      <c r="AI19" s="185" t="s">
        <v>297</v>
      </c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6">
        <v>10000</v>
      </c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7">
        <v>2440</v>
      </c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8">
        <f>AZ19-BW19</f>
        <v>7560</v>
      </c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9"/>
      <c r="DG19" s="31"/>
    </row>
    <row r="20" spans="1:111" s="16" customFormat="1" ht="127.5" customHeight="1">
      <c r="A20" s="182" t="s">
        <v>411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3" t="s">
        <v>212</v>
      </c>
      <c r="AD20" s="184"/>
      <c r="AE20" s="184"/>
      <c r="AF20" s="184"/>
      <c r="AG20" s="184"/>
      <c r="AH20" s="184"/>
      <c r="AI20" s="185" t="s">
        <v>410</v>
      </c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6">
        <v>500000</v>
      </c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7" t="s">
        <v>327</v>
      </c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8">
        <f>AZ20</f>
        <v>500000</v>
      </c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9"/>
      <c r="DG20" s="31"/>
    </row>
    <row r="21" spans="1:110" s="16" customFormat="1" ht="81.75" customHeight="1">
      <c r="A21" s="182" t="s">
        <v>276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3" t="s">
        <v>212</v>
      </c>
      <c r="AD21" s="184"/>
      <c r="AE21" s="184"/>
      <c r="AF21" s="184"/>
      <c r="AG21" s="184"/>
      <c r="AH21" s="184"/>
      <c r="AI21" s="185" t="s">
        <v>174</v>
      </c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6">
        <v>10000</v>
      </c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7">
        <v>10000</v>
      </c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8" t="s">
        <v>327</v>
      </c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9"/>
    </row>
    <row r="22" spans="1:110" s="16" customFormat="1" ht="63" customHeight="1">
      <c r="A22" s="182" t="s">
        <v>277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3" t="s">
        <v>212</v>
      </c>
      <c r="AD22" s="184"/>
      <c r="AE22" s="184"/>
      <c r="AF22" s="184"/>
      <c r="AG22" s="184"/>
      <c r="AH22" s="184"/>
      <c r="AI22" s="185" t="s">
        <v>298</v>
      </c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>
        <v>30000</v>
      </c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7">
        <v>5500</v>
      </c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8">
        <f>AZ22-BW22</f>
        <v>24500</v>
      </c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9"/>
    </row>
    <row r="23" spans="1:110" s="16" customFormat="1" ht="66.75" customHeight="1">
      <c r="A23" s="182" t="s">
        <v>278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3" t="s">
        <v>212</v>
      </c>
      <c r="AD23" s="184"/>
      <c r="AE23" s="184"/>
      <c r="AF23" s="184"/>
      <c r="AG23" s="184"/>
      <c r="AH23" s="184"/>
      <c r="AI23" s="185" t="s">
        <v>299</v>
      </c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6">
        <v>90000</v>
      </c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7">
        <v>40773.12</v>
      </c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8">
        <f>AZ23-BW23</f>
        <v>49226.88</v>
      </c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9"/>
    </row>
    <row r="24" spans="1:110" s="42" customFormat="1" ht="66.75" customHeight="1" hidden="1">
      <c r="A24" s="43" t="s">
        <v>403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240" t="s">
        <v>212</v>
      </c>
      <c r="AD24" s="241"/>
      <c r="AE24" s="241"/>
      <c r="AF24" s="241"/>
      <c r="AG24" s="241"/>
      <c r="AH24" s="241"/>
      <c r="AI24" s="242" t="s">
        <v>402</v>
      </c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39">
        <v>0</v>
      </c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>
        <v>0</v>
      </c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13" t="s">
        <v>327</v>
      </c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59"/>
    </row>
    <row r="25" spans="1:110" s="16" customFormat="1" ht="81.75" customHeight="1" hidden="1">
      <c r="A25" s="182" t="s">
        <v>397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3" t="s">
        <v>212</v>
      </c>
      <c r="AD25" s="184"/>
      <c r="AE25" s="184"/>
      <c r="AF25" s="184"/>
      <c r="AG25" s="184"/>
      <c r="AH25" s="184"/>
      <c r="AI25" s="185" t="s">
        <v>395</v>
      </c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6">
        <v>0</v>
      </c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7">
        <v>0</v>
      </c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218">
        <f>AZ25-BW25</f>
        <v>0</v>
      </c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58"/>
    </row>
    <row r="26" spans="1:113" ht="81" customHeight="1">
      <c r="A26" s="182" t="s">
        <v>103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237" t="s">
        <v>212</v>
      </c>
      <c r="AD26" s="238"/>
      <c r="AE26" s="238"/>
      <c r="AF26" s="238"/>
      <c r="AG26" s="238"/>
      <c r="AH26" s="238"/>
      <c r="AI26" s="217" t="s">
        <v>104</v>
      </c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188">
        <v>148000</v>
      </c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>
        <v>91566.9</v>
      </c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>
        <f>AZ26-BW26</f>
        <v>56433.100000000006</v>
      </c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9"/>
      <c r="DI26" s="30"/>
    </row>
    <row r="27" spans="1:143" ht="96" customHeight="1">
      <c r="A27" s="182" t="s">
        <v>106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237" t="s">
        <v>212</v>
      </c>
      <c r="AD27" s="238"/>
      <c r="AE27" s="238"/>
      <c r="AF27" s="238"/>
      <c r="AG27" s="238"/>
      <c r="AH27" s="238"/>
      <c r="AI27" s="217" t="s">
        <v>105</v>
      </c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188">
        <v>44700</v>
      </c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>
        <v>25086.21</v>
      </c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>
        <f>AZ27-BW27</f>
        <v>19613.79</v>
      </c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9"/>
      <c r="DI27" s="30">
        <f>AZ26+AZ27</f>
        <v>192700</v>
      </c>
      <c r="DO27" s="30">
        <f>BW26+BW27</f>
        <v>116653.10999999999</v>
      </c>
      <c r="DX27" s="190">
        <f>CO26+CO27</f>
        <v>76046.89000000001</v>
      </c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</row>
    <row r="28" spans="1:110" ht="96" customHeight="1" hidden="1">
      <c r="A28" s="182" t="s">
        <v>269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237" t="s">
        <v>212</v>
      </c>
      <c r="AD28" s="238"/>
      <c r="AE28" s="238"/>
      <c r="AF28" s="238"/>
      <c r="AG28" s="238"/>
      <c r="AH28" s="238"/>
      <c r="AI28" s="217" t="s">
        <v>270</v>
      </c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188">
        <v>0</v>
      </c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>
        <v>0</v>
      </c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 t="s">
        <v>327</v>
      </c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  <c r="DE28" s="188"/>
      <c r="DF28" s="189"/>
    </row>
    <row r="29" spans="1:110" ht="97.5" customHeight="1">
      <c r="A29" s="182" t="s">
        <v>279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237" t="s">
        <v>212</v>
      </c>
      <c r="AD29" s="238"/>
      <c r="AE29" s="238"/>
      <c r="AF29" s="238"/>
      <c r="AG29" s="238"/>
      <c r="AH29" s="238"/>
      <c r="AI29" s="217" t="s">
        <v>300</v>
      </c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188">
        <v>110000</v>
      </c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>
        <v>99930</v>
      </c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>
        <f>AZ29-BW29</f>
        <v>10070</v>
      </c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9"/>
    </row>
    <row r="30" spans="1:111" s="15" customFormat="1" ht="97.5" customHeight="1">
      <c r="A30" s="182" t="s">
        <v>280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233" t="s">
        <v>212</v>
      </c>
      <c r="AD30" s="234"/>
      <c r="AE30" s="234"/>
      <c r="AF30" s="234"/>
      <c r="AG30" s="234"/>
      <c r="AH30" s="235"/>
      <c r="AI30" s="230" t="s">
        <v>301</v>
      </c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2"/>
      <c r="AZ30" s="227">
        <v>10000</v>
      </c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9"/>
      <c r="BW30" s="227" t="s">
        <v>327</v>
      </c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9"/>
      <c r="CO30" s="227">
        <f>AZ30</f>
        <v>10000</v>
      </c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36"/>
      <c r="DG30" s="32"/>
    </row>
    <row r="31" spans="1:111" ht="81" customHeight="1" hidden="1">
      <c r="A31" s="43" t="s">
        <v>97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221" t="s">
        <v>212</v>
      </c>
      <c r="AD31" s="222"/>
      <c r="AE31" s="222"/>
      <c r="AF31" s="222"/>
      <c r="AG31" s="222"/>
      <c r="AH31" s="223"/>
      <c r="AI31" s="224" t="s">
        <v>107</v>
      </c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6"/>
      <c r="AZ31" s="218">
        <v>0</v>
      </c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20"/>
      <c r="BW31" s="218">
        <v>0</v>
      </c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20"/>
      <c r="CO31" s="188" t="s">
        <v>327</v>
      </c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9"/>
      <c r="DG31" s="31"/>
    </row>
    <row r="32" spans="1:110" s="15" customFormat="1" ht="96" customHeight="1">
      <c r="A32" s="182" t="s">
        <v>284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233" t="s">
        <v>212</v>
      </c>
      <c r="AD32" s="234"/>
      <c r="AE32" s="234"/>
      <c r="AF32" s="234"/>
      <c r="AG32" s="234"/>
      <c r="AH32" s="235"/>
      <c r="AI32" s="230" t="s">
        <v>302</v>
      </c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2"/>
      <c r="AZ32" s="227">
        <v>25000</v>
      </c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9"/>
      <c r="BW32" s="227" t="s">
        <v>327</v>
      </c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9"/>
      <c r="CO32" s="188">
        <f>AZ32</f>
        <v>25000</v>
      </c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9"/>
    </row>
    <row r="33" spans="1:119" ht="81" customHeight="1">
      <c r="A33" s="182" t="s">
        <v>285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221" t="s">
        <v>212</v>
      </c>
      <c r="AD33" s="222"/>
      <c r="AE33" s="222"/>
      <c r="AF33" s="222"/>
      <c r="AG33" s="222"/>
      <c r="AH33" s="223"/>
      <c r="AI33" s="224" t="s">
        <v>303</v>
      </c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6"/>
      <c r="AZ33" s="227">
        <v>1200000</v>
      </c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9"/>
      <c r="BW33" s="227">
        <v>702762.12</v>
      </c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9"/>
      <c r="CO33" s="188">
        <f aca="true" t="shared" si="1" ref="CO33:CO44">AZ33-BW33</f>
        <v>497237.88</v>
      </c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8"/>
      <c r="DF33" s="189"/>
      <c r="DG33" s="18"/>
      <c r="DI33" s="30"/>
      <c r="DO33" s="30"/>
    </row>
    <row r="34" spans="1:111" ht="81" customHeight="1">
      <c r="A34" s="182" t="s">
        <v>286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221" t="s">
        <v>212</v>
      </c>
      <c r="AD34" s="222"/>
      <c r="AE34" s="222"/>
      <c r="AF34" s="222"/>
      <c r="AG34" s="222"/>
      <c r="AH34" s="223"/>
      <c r="AI34" s="224" t="s">
        <v>304</v>
      </c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6"/>
      <c r="AZ34" s="227">
        <v>550000</v>
      </c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9"/>
      <c r="BW34" s="218">
        <v>159348.05</v>
      </c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20"/>
      <c r="CO34" s="188">
        <f t="shared" si="1"/>
        <v>390651.95</v>
      </c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9"/>
      <c r="DG34" s="18"/>
    </row>
    <row r="35" spans="1:111" ht="91.5" customHeight="1">
      <c r="A35" s="182" t="s">
        <v>287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221" t="s">
        <v>212</v>
      </c>
      <c r="AD35" s="222"/>
      <c r="AE35" s="222"/>
      <c r="AF35" s="222"/>
      <c r="AG35" s="222"/>
      <c r="AH35" s="223"/>
      <c r="AI35" s="224" t="s">
        <v>305</v>
      </c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6"/>
      <c r="AZ35" s="227">
        <v>824180.94</v>
      </c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9"/>
      <c r="BW35" s="218">
        <v>165540.05</v>
      </c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20"/>
      <c r="CO35" s="188">
        <f t="shared" si="1"/>
        <v>658640.8899999999</v>
      </c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  <c r="DE35" s="188"/>
      <c r="DF35" s="189"/>
      <c r="DG35" s="18"/>
    </row>
    <row r="36" spans="1:111" ht="96" customHeight="1">
      <c r="A36" s="182" t="s">
        <v>288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221" t="s">
        <v>212</v>
      </c>
      <c r="AD36" s="222"/>
      <c r="AE36" s="222"/>
      <c r="AF36" s="222"/>
      <c r="AG36" s="222"/>
      <c r="AH36" s="223"/>
      <c r="AI36" s="224" t="s">
        <v>306</v>
      </c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6"/>
      <c r="AZ36" s="227">
        <v>987600</v>
      </c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9"/>
      <c r="BW36" s="218">
        <v>807203.99</v>
      </c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20"/>
      <c r="CO36" s="188">
        <f t="shared" si="1"/>
        <v>180396.01</v>
      </c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9"/>
      <c r="DG36" s="18"/>
    </row>
    <row r="37" spans="1:110" ht="96" customHeight="1">
      <c r="A37" s="182" t="s">
        <v>289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221" t="s">
        <v>212</v>
      </c>
      <c r="AD37" s="222"/>
      <c r="AE37" s="222"/>
      <c r="AF37" s="222"/>
      <c r="AG37" s="222"/>
      <c r="AH37" s="223"/>
      <c r="AI37" s="224" t="s">
        <v>307</v>
      </c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6"/>
      <c r="AZ37" s="227">
        <v>150000</v>
      </c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9"/>
      <c r="BW37" s="218">
        <v>36588</v>
      </c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20"/>
      <c r="CO37" s="188">
        <f t="shared" si="1"/>
        <v>113412</v>
      </c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9"/>
    </row>
    <row r="38" spans="1:110" ht="111" customHeight="1">
      <c r="A38" s="182" t="s">
        <v>290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237" t="s">
        <v>212</v>
      </c>
      <c r="AD38" s="238"/>
      <c r="AE38" s="238"/>
      <c r="AF38" s="238"/>
      <c r="AG38" s="238"/>
      <c r="AH38" s="238"/>
      <c r="AI38" s="217" t="s">
        <v>308</v>
      </c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3">
        <v>36000</v>
      </c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188">
        <v>8000</v>
      </c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>
        <f t="shared" si="1"/>
        <v>28000</v>
      </c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9"/>
    </row>
    <row r="39" spans="1:110" s="15" customFormat="1" ht="81" customHeight="1">
      <c r="A39" s="182" t="s">
        <v>291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214" t="s">
        <v>212</v>
      </c>
      <c r="AD39" s="215"/>
      <c r="AE39" s="215"/>
      <c r="AF39" s="215"/>
      <c r="AG39" s="215"/>
      <c r="AH39" s="215"/>
      <c r="AI39" s="216" t="s">
        <v>309</v>
      </c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3">
        <v>2895500</v>
      </c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>
        <v>2009959.77</v>
      </c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188">
        <f t="shared" si="1"/>
        <v>885540.23</v>
      </c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9"/>
    </row>
    <row r="40" spans="1:113" s="15" customFormat="1" ht="54" customHeight="1">
      <c r="A40" s="182" t="s">
        <v>380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214" t="s">
        <v>212</v>
      </c>
      <c r="AD40" s="215"/>
      <c r="AE40" s="215"/>
      <c r="AF40" s="215"/>
      <c r="AG40" s="215"/>
      <c r="AH40" s="215"/>
      <c r="AI40" s="216" t="s">
        <v>379</v>
      </c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3">
        <v>100000</v>
      </c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>
        <v>48418.28</v>
      </c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188">
        <f t="shared" si="1"/>
        <v>51581.72</v>
      </c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9"/>
      <c r="DI40" s="41">
        <f>BW39+BW40</f>
        <v>2058378.05</v>
      </c>
    </row>
    <row r="41" spans="1:110" s="15" customFormat="1" ht="120" customHeight="1" hidden="1">
      <c r="A41" s="182" t="s">
        <v>382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214" t="s">
        <v>212</v>
      </c>
      <c r="AD41" s="215"/>
      <c r="AE41" s="215"/>
      <c r="AF41" s="215"/>
      <c r="AG41" s="215"/>
      <c r="AH41" s="215"/>
      <c r="AI41" s="216" t="s">
        <v>381</v>
      </c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3">
        <v>0</v>
      </c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>
        <v>0</v>
      </c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188">
        <f t="shared" si="1"/>
        <v>0</v>
      </c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9"/>
    </row>
    <row r="42" spans="1:110" s="15" customFormat="1" ht="112.5" customHeight="1">
      <c r="A42" s="182" t="s">
        <v>398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214" t="s">
        <v>212</v>
      </c>
      <c r="AD42" s="215"/>
      <c r="AE42" s="215"/>
      <c r="AF42" s="215"/>
      <c r="AG42" s="215"/>
      <c r="AH42" s="215"/>
      <c r="AI42" s="216" t="s">
        <v>396</v>
      </c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3">
        <v>1470100</v>
      </c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>
        <v>916509.86</v>
      </c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188">
        <f t="shared" si="1"/>
        <v>553590.14</v>
      </c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9"/>
    </row>
    <row r="43" spans="1:113" s="15" customFormat="1" ht="129" customHeight="1">
      <c r="A43" s="182" t="s">
        <v>371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214" t="s">
        <v>212</v>
      </c>
      <c r="AD43" s="215"/>
      <c r="AE43" s="215"/>
      <c r="AF43" s="215"/>
      <c r="AG43" s="215"/>
      <c r="AH43" s="215"/>
      <c r="AI43" s="216" t="s">
        <v>271</v>
      </c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3">
        <v>60000</v>
      </c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>
        <v>39863.2</v>
      </c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  <c r="CN43" s="213"/>
      <c r="CO43" s="188">
        <f t="shared" si="1"/>
        <v>20136.800000000003</v>
      </c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9"/>
      <c r="DI43" s="41"/>
    </row>
    <row r="44" spans="1:110" ht="78" customHeight="1" thickBot="1">
      <c r="A44" s="182" t="s">
        <v>292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200" t="s">
        <v>212</v>
      </c>
      <c r="AD44" s="201"/>
      <c r="AE44" s="201"/>
      <c r="AF44" s="201"/>
      <c r="AG44" s="201"/>
      <c r="AH44" s="202"/>
      <c r="AI44" s="203" t="s">
        <v>310</v>
      </c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5"/>
      <c r="AZ44" s="206">
        <v>20000</v>
      </c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8"/>
      <c r="BW44" s="206">
        <v>5750</v>
      </c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8"/>
      <c r="CO44" s="210">
        <f t="shared" si="1"/>
        <v>14250</v>
      </c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1"/>
    </row>
    <row r="45" spans="1:110" ht="7.5" customHeight="1" thickBo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18"/>
      <c r="AD45" s="19"/>
      <c r="AE45" s="19"/>
      <c r="AF45" s="19"/>
      <c r="AG45" s="19"/>
      <c r="AH45" s="18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</row>
    <row r="46" spans="1:123" ht="22.5" customHeight="1" thickBot="1">
      <c r="A46" s="182" t="s">
        <v>237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92" t="s">
        <v>213</v>
      </c>
      <c r="AD46" s="193"/>
      <c r="AE46" s="193"/>
      <c r="AF46" s="193"/>
      <c r="AG46" s="193"/>
      <c r="AH46" s="194"/>
      <c r="AI46" s="195" t="s">
        <v>205</v>
      </c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7"/>
      <c r="AZ46" s="198">
        <f>'стр.1'!BC13-Лист1!AZ5</f>
        <v>-3666480.9399999995</v>
      </c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8">
        <f>'стр.1'!BW13-Лист1!BW5</f>
        <v>-2980862.1700000027</v>
      </c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8" t="s">
        <v>205</v>
      </c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212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</row>
  </sheetData>
  <sheetProtection/>
  <mergeCells count="262">
    <mergeCell ref="A24:AB24"/>
    <mergeCell ref="AC24:AH24"/>
    <mergeCell ref="AI24:AY24"/>
    <mergeCell ref="AZ24:BV24"/>
    <mergeCell ref="BW24:CN24"/>
    <mergeCell ref="CO24:DF24"/>
    <mergeCell ref="AI25:AY25"/>
    <mergeCell ref="AZ25:BV25"/>
    <mergeCell ref="BW25:CN25"/>
    <mergeCell ref="CO25:DF25"/>
    <mergeCell ref="A42:AB42"/>
    <mergeCell ref="AC42:AH42"/>
    <mergeCell ref="AI42:AY42"/>
    <mergeCell ref="AZ42:BV42"/>
    <mergeCell ref="BW42:CN42"/>
    <mergeCell ref="CO42:DF42"/>
    <mergeCell ref="A41:AB41"/>
    <mergeCell ref="AC41:AH41"/>
    <mergeCell ref="AI41:AY41"/>
    <mergeCell ref="AZ41:BV41"/>
    <mergeCell ref="BW41:CN41"/>
    <mergeCell ref="CO41:DF41"/>
    <mergeCell ref="A40:AB40"/>
    <mergeCell ref="AC40:AH40"/>
    <mergeCell ref="AI40:AY40"/>
    <mergeCell ref="AZ40:BV40"/>
    <mergeCell ref="BW40:CN40"/>
    <mergeCell ref="CO40:DF40"/>
    <mergeCell ref="AI28:AY28"/>
    <mergeCell ref="AZ28:BV28"/>
    <mergeCell ref="A43:AB43"/>
    <mergeCell ref="AC43:AH43"/>
    <mergeCell ref="AI43:AY43"/>
    <mergeCell ref="AZ43:BV43"/>
    <mergeCell ref="AI37:AY37"/>
    <mergeCell ref="AZ37:BV37"/>
    <mergeCell ref="A38:AB38"/>
    <mergeCell ref="AC38:AH38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1:AB21"/>
    <mergeCell ref="AC21:AH21"/>
    <mergeCell ref="AI21:AY21"/>
    <mergeCell ref="AZ21:BV21"/>
    <mergeCell ref="A22:AB22"/>
    <mergeCell ref="AC22:AH22"/>
    <mergeCell ref="AI22:AY22"/>
    <mergeCell ref="AZ22:BV22"/>
    <mergeCell ref="BW23:CN23"/>
    <mergeCell ref="CO23:DF23"/>
    <mergeCell ref="BW26:CN26"/>
    <mergeCell ref="CO26:DF26"/>
    <mergeCell ref="BW21:CN21"/>
    <mergeCell ref="CO21:DF21"/>
    <mergeCell ref="BW22:CN22"/>
    <mergeCell ref="CO22:DF22"/>
    <mergeCell ref="AI26:AY26"/>
    <mergeCell ref="AZ26:BV26"/>
    <mergeCell ref="AI23:AY23"/>
    <mergeCell ref="AZ23:BV23"/>
    <mergeCell ref="A23:AB23"/>
    <mergeCell ref="AC23:AH23"/>
    <mergeCell ref="A26:AB26"/>
    <mergeCell ref="AC26:AH26"/>
    <mergeCell ref="A25:AB25"/>
    <mergeCell ref="AC25:AH25"/>
    <mergeCell ref="A27:AB27"/>
    <mergeCell ref="AC27:AH27"/>
    <mergeCell ref="AI27:AY27"/>
    <mergeCell ref="AZ27:BV27"/>
    <mergeCell ref="A29:AB29"/>
    <mergeCell ref="AC29:AH29"/>
    <mergeCell ref="AI29:AY29"/>
    <mergeCell ref="AZ29:BV29"/>
    <mergeCell ref="A28:AB28"/>
    <mergeCell ref="AC28:AH28"/>
    <mergeCell ref="BW27:CN27"/>
    <mergeCell ref="CO27:DF27"/>
    <mergeCell ref="BW29:CN29"/>
    <mergeCell ref="CO29:DF29"/>
    <mergeCell ref="BW28:CN28"/>
    <mergeCell ref="CO28:DF28"/>
    <mergeCell ref="BW30:CN30"/>
    <mergeCell ref="CO30:DF30"/>
    <mergeCell ref="BW31:CN31"/>
    <mergeCell ref="CO31:DF31"/>
    <mergeCell ref="AI31:AY31"/>
    <mergeCell ref="AZ31:BV31"/>
    <mergeCell ref="AI30:AY30"/>
    <mergeCell ref="AZ30:BV30"/>
    <mergeCell ref="A32:AB32"/>
    <mergeCell ref="AC32:AH32"/>
    <mergeCell ref="A33:AB33"/>
    <mergeCell ref="AC33:AH33"/>
    <mergeCell ref="A30:AB30"/>
    <mergeCell ref="AC30:AH30"/>
    <mergeCell ref="A31:AB31"/>
    <mergeCell ref="AC31:AH31"/>
    <mergeCell ref="BW32:CN32"/>
    <mergeCell ref="CO32:DF32"/>
    <mergeCell ref="BW33:CN33"/>
    <mergeCell ref="CO33:DF33"/>
    <mergeCell ref="AI35:AY35"/>
    <mergeCell ref="AZ35:BV35"/>
    <mergeCell ref="AI33:AY33"/>
    <mergeCell ref="AZ33:BV33"/>
    <mergeCell ref="AI32:AY32"/>
    <mergeCell ref="AZ32:BV32"/>
    <mergeCell ref="BW34:CN34"/>
    <mergeCell ref="CO34:DF34"/>
    <mergeCell ref="BW35:CN35"/>
    <mergeCell ref="CO35:DF35"/>
    <mergeCell ref="A34:AB34"/>
    <mergeCell ref="AC34:AH34"/>
    <mergeCell ref="AI34:AY34"/>
    <mergeCell ref="AZ34:BV34"/>
    <mergeCell ref="A35:AB35"/>
    <mergeCell ref="AC35:AH35"/>
    <mergeCell ref="BW36:CN36"/>
    <mergeCell ref="CO36:DF36"/>
    <mergeCell ref="BW37:CN37"/>
    <mergeCell ref="CO37:DF37"/>
    <mergeCell ref="A36:AB36"/>
    <mergeCell ref="AC36:AH36"/>
    <mergeCell ref="A37:AB37"/>
    <mergeCell ref="AC37:AH37"/>
    <mergeCell ref="AI36:AY36"/>
    <mergeCell ref="AZ36:BV36"/>
    <mergeCell ref="CO38:DF38"/>
    <mergeCell ref="A39:AB39"/>
    <mergeCell ref="AC39:AH39"/>
    <mergeCell ref="AI39:AY39"/>
    <mergeCell ref="AZ39:BV39"/>
    <mergeCell ref="BW39:CN39"/>
    <mergeCell ref="CO39:DF39"/>
    <mergeCell ref="BW38:CN38"/>
    <mergeCell ref="AZ38:BV38"/>
    <mergeCell ref="AI38:AY38"/>
    <mergeCell ref="DI46:DS46"/>
    <mergeCell ref="BW44:CN44"/>
    <mergeCell ref="CO44:DF44"/>
    <mergeCell ref="BW46:CN46"/>
    <mergeCell ref="CO46:DF46"/>
    <mergeCell ref="BW43:CN43"/>
    <mergeCell ref="CO43:DF43"/>
    <mergeCell ref="DY13:EL13"/>
    <mergeCell ref="DX27:EM27"/>
    <mergeCell ref="A44:AB44"/>
    <mergeCell ref="A46:AB46"/>
    <mergeCell ref="AC46:AH46"/>
    <mergeCell ref="AI46:AY46"/>
    <mergeCell ref="AZ46:BV46"/>
    <mergeCell ref="AC44:AH44"/>
    <mergeCell ref="AI44:AY44"/>
    <mergeCell ref="AZ44:BV44"/>
    <mergeCell ref="A20:AB20"/>
    <mergeCell ref="AC20:AH20"/>
    <mergeCell ref="AI20:AY20"/>
    <mergeCell ref="AZ20:BV20"/>
    <mergeCell ref="BW20:CN20"/>
    <mergeCell ref="CO20:DF20"/>
  </mergeCells>
  <printOptions/>
  <pageMargins left="0.75" right="0.2" top="0.62" bottom="0.26" header="0.5" footer="0.24"/>
  <pageSetup horizontalDpi="600" verticalDpi="600" orientation="portrait" paperSize="9" scale="49" r:id="rId1"/>
  <rowBreaks count="1" manualBreakCount="1">
    <brk id="26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26">
      <selection activeCell="BW32" sqref="BW32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116</v>
      </c>
    </row>
    <row r="2" spans="1:110" s="3" customFormat="1" ht="21" customHeight="1">
      <c r="A2" s="328" t="s">
        <v>323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</row>
    <row r="3" spans="1:110" ht="54" customHeight="1">
      <c r="A3" s="321" t="s">
        <v>199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 t="s">
        <v>200</v>
      </c>
      <c r="AD3" s="315"/>
      <c r="AE3" s="315"/>
      <c r="AF3" s="315"/>
      <c r="AG3" s="315"/>
      <c r="AH3" s="315"/>
      <c r="AI3" s="315" t="s">
        <v>324</v>
      </c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 t="s">
        <v>240</v>
      </c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 t="s">
        <v>201</v>
      </c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 t="s">
        <v>202</v>
      </c>
      <c r="CP3" s="315"/>
      <c r="CQ3" s="315"/>
      <c r="CR3" s="315"/>
      <c r="CS3" s="315"/>
      <c r="CT3" s="315"/>
      <c r="CU3" s="315"/>
      <c r="CV3" s="315"/>
      <c r="CW3" s="315"/>
      <c r="CX3" s="315"/>
      <c r="CY3" s="315"/>
      <c r="CZ3" s="315"/>
      <c r="DA3" s="315"/>
      <c r="DB3" s="315"/>
      <c r="DC3" s="315"/>
      <c r="DD3" s="315"/>
      <c r="DE3" s="315"/>
      <c r="DF3" s="316"/>
    </row>
    <row r="4" spans="1:110" s="9" customFormat="1" ht="12" customHeight="1" thickBot="1">
      <c r="A4" s="322">
        <v>1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02">
        <v>2</v>
      </c>
      <c r="AD4" s="302"/>
      <c r="AE4" s="302"/>
      <c r="AF4" s="302"/>
      <c r="AG4" s="302"/>
      <c r="AH4" s="302"/>
      <c r="AI4" s="302">
        <v>3</v>
      </c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>
        <v>4</v>
      </c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>
        <v>5</v>
      </c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>
        <v>6</v>
      </c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10"/>
    </row>
    <row r="5" spans="1:110" ht="22.5" customHeight="1">
      <c r="A5" s="324" t="s">
        <v>175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5"/>
      <c r="AC5" s="326" t="s">
        <v>236</v>
      </c>
      <c r="AD5" s="319"/>
      <c r="AE5" s="319"/>
      <c r="AF5" s="319"/>
      <c r="AG5" s="319"/>
      <c r="AH5" s="319"/>
      <c r="AI5" s="319" t="s">
        <v>205</v>
      </c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1">
        <f>AZ29</f>
        <v>3666480.9399999995</v>
      </c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1">
        <f>BW29</f>
        <v>2980862.169999999</v>
      </c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1" t="s">
        <v>327</v>
      </c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  <c r="DD5" s="312"/>
      <c r="DE5" s="312"/>
      <c r="DF5" s="320"/>
    </row>
    <row r="6" spans="1:110" ht="12" customHeight="1">
      <c r="A6" s="284" t="s">
        <v>203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5"/>
      <c r="AC6" s="293" t="s">
        <v>215</v>
      </c>
      <c r="AD6" s="278"/>
      <c r="AE6" s="278"/>
      <c r="AF6" s="278"/>
      <c r="AG6" s="278"/>
      <c r="AH6" s="279"/>
      <c r="AI6" s="277" t="s">
        <v>205</v>
      </c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9"/>
      <c r="AZ6" s="303" t="s">
        <v>327</v>
      </c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7"/>
      <c r="BW6" s="303" t="s">
        <v>327</v>
      </c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7"/>
      <c r="CO6" s="303" t="s">
        <v>327</v>
      </c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  <c r="DD6" s="306"/>
      <c r="DE6" s="306"/>
      <c r="DF6" s="317"/>
    </row>
    <row r="7" spans="1:110" ht="22.5" customHeight="1">
      <c r="A7" s="290" t="s">
        <v>176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1"/>
      <c r="AC7" s="294"/>
      <c r="AD7" s="262"/>
      <c r="AE7" s="262"/>
      <c r="AF7" s="262"/>
      <c r="AG7" s="262"/>
      <c r="AH7" s="281"/>
      <c r="AI7" s="280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81"/>
      <c r="AZ7" s="308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309"/>
      <c r="BW7" s="308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309"/>
      <c r="CO7" s="308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318"/>
    </row>
    <row r="8" spans="1:110" ht="15" customHeight="1">
      <c r="A8" s="288" t="s">
        <v>214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9"/>
      <c r="AC8" s="293" t="s">
        <v>215</v>
      </c>
      <c r="AD8" s="278"/>
      <c r="AE8" s="278"/>
      <c r="AF8" s="278"/>
      <c r="AG8" s="278"/>
      <c r="AH8" s="279"/>
      <c r="AI8" s="277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9"/>
      <c r="AZ8" s="303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13"/>
      <c r="BW8" s="303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13"/>
      <c r="CO8" s="303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5"/>
    </row>
    <row r="9" spans="1:110" ht="57.75" customHeight="1" hidden="1">
      <c r="A9" s="295" t="s">
        <v>338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6"/>
      <c r="AC9" s="294"/>
      <c r="AD9" s="262"/>
      <c r="AE9" s="262"/>
      <c r="AF9" s="262"/>
      <c r="AG9" s="262"/>
      <c r="AH9" s="281"/>
      <c r="AI9" s="280" t="s">
        <v>122</v>
      </c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81"/>
      <c r="AZ9" s="299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14"/>
      <c r="BW9" s="299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14"/>
      <c r="CO9" s="299" t="s">
        <v>327</v>
      </c>
      <c r="CP9" s="300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0"/>
      <c r="DB9" s="300"/>
      <c r="DC9" s="300"/>
      <c r="DD9" s="300"/>
      <c r="DE9" s="300"/>
      <c r="DF9" s="301"/>
    </row>
    <row r="10" spans="1:110" ht="56.25" customHeight="1" hidden="1">
      <c r="A10" s="297" t="s">
        <v>347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8"/>
      <c r="AC10" s="271" t="s">
        <v>348</v>
      </c>
      <c r="AD10" s="268"/>
      <c r="AE10" s="268"/>
      <c r="AF10" s="268"/>
      <c r="AG10" s="268"/>
      <c r="AH10" s="268"/>
      <c r="AI10" s="268" t="s">
        <v>349</v>
      </c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 t="s">
        <v>327</v>
      </c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92"/>
    </row>
    <row r="11" spans="1:110" ht="15" customHeight="1">
      <c r="A11" s="273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4"/>
      <c r="AC11" s="271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9" t="s">
        <v>327</v>
      </c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 t="s">
        <v>327</v>
      </c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 t="s">
        <v>327</v>
      </c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70"/>
    </row>
    <row r="12" spans="1:110" ht="15" customHeight="1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4"/>
      <c r="AC12" s="271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9" t="s">
        <v>327</v>
      </c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 t="s">
        <v>327</v>
      </c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 t="s">
        <v>327</v>
      </c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70"/>
    </row>
    <row r="13" spans="1:110" ht="15" customHeight="1">
      <c r="A13" s="273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4"/>
      <c r="AC13" s="271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9" t="s">
        <v>327</v>
      </c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 t="s">
        <v>327</v>
      </c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 t="s">
        <v>327</v>
      </c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70"/>
    </row>
    <row r="14" spans="1:110" ht="1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4"/>
      <c r="AC14" s="271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9" t="s">
        <v>327</v>
      </c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 t="s">
        <v>327</v>
      </c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 t="s">
        <v>327</v>
      </c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  <c r="DF14" s="270"/>
    </row>
    <row r="15" spans="1:110" ht="1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4"/>
      <c r="AC15" s="271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9" t="s">
        <v>327</v>
      </c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 t="s">
        <v>327</v>
      </c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69"/>
      <c r="CL15" s="269"/>
      <c r="CM15" s="269"/>
      <c r="CN15" s="269"/>
      <c r="CO15" s="269" t="s">
        <v>327</v>
      </c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269"/>
      <c r="DB15" s="269"/>
      <c r="DC15" s="269"/>
      <c r="DD15" s="269"/>
      <c r="DE15" s="269"/>
      <c r="DF15" s="270"/>
    </row>
    <row r="16" spans="1:110" ht="15" customHeight="1">
      <c r="A16" s="273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4"/>
      <c r="AC16" s="271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9" t="s">
        <v>327</v>
      </c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 t="s">
        <v>327</v>
      </c>
      <c r="BX16" s="269"/>
      <c r="BY16" s="269"/>
      <c r="BZ16" s="269"/>
      <c r="CA16" s="269"/>
      <c r="CB16" s="269"/>
      <c r="CC16" s="269"/>
      <c r="CD16" s="269"/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 t="s">
        <v>327</v>
      </c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69"/>
      <c r="DA16" s="269"/>
      <c r="DB16" s="269"/>
      <c r="DC16" s="269"/>
      <c r="DD16" s="269"/>
      <c r="DE16" s="269"/>
      <c r="DF16" s="270"/>
    </row>
    <row r="17" spans="1:110" ht="1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4"/>
      <c r="AC17" s="271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 t="s">
        <v>327</v>
      </c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 t="s">
        <v>327</v>
      </c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70"/>
    </row>
    <row r="18" spans="1:110" ht="15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4"/>
      <c r="AC18" s="271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9" t="s">
        <v>327</v>
      </c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 t="s">
        <v>327</v>
      </c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 t="s">
        <v>327</v>
      </c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70"/>
    </row>
    <row r="19" spans="1:110" ht="15" customHeight="1">
      <c r="A19" s="273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4"/>
      <c r="AC19" s="271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9" t="s">
        <v>327</v>
      </c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 t="s">
        <v>327</v>
      </c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 t="s">
        <v>327</v>
      </c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70"/>
    </row>
    <row r="20" spans="1:110" ht="15" customHeight="1">
      <c r="A20" s="273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4"/>
      <c r="AC20" s="271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9" t="s">
        <v>327</v>
      </c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 t="s">
        <v>327</v>
      </c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 t="s">
        <v>327</v>
      </c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70"/>
    </row>
    <row r="21" spans="1:110" ht="15" customHeight="1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4"/>
      <c r="AC21" s="271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9" t="s">
        <v>327</v>
      </c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 t="s">
        <v>327</v>
      </c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 t="s">
        <v>327</v>
      </c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70"/>
    </row>
    <row r="22" spans="1:110" ht="22.5" customHeight="1">
      <c r="A22" s="282" t="s">
        <v>177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3"/>
      <c r="AC22" s="271" t="s">
        <v>216</v>
      </c>
      <c r="AD22" s="268"/>
      <c r="AE22" s="268"/>
      <c r="AF22" s="268"/>
      <c r="AG22" s="268"/>
      <c r="AH22" s="268"/>
      <c r="AI22" s="268" t="s">
        <v>205</v>
      </c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9" t="s">
        <v>327</v>
      </c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 t="s">
        <v>327</v>
      </c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 t="s">
        <v>327</v>
      </c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70"/>
    </row>
    <row r="23" spans="1:110" ht="12" customHeight="1">
      <c r="A23" s="284" t="s">
        <v>214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5"/>
      <c r="AC23" s="293"/>
      <c r="AD23" s="278"/>
      <c r="AE23" s="278"/>
      <c r="AF23" s="278"/>
      <c r="AG23" s="278"/>
      <c r="AH23" s="279"/>
      <c r="AI23" s="277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9"/>
      <c r="AZ23" s="327" t="s">
        <v>327</v>
      </c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7"/>
      <c r="BW23" s="327" t="s">
        <v>327</v>
      </c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7"/>
      <c r="CO23" s="327" t="s">
        <v>327</v>
      </c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17"/>
    </row>
    <row r="24" spans="1:110" ht="15" customHeight="1">
      <c r="A24" s="286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7"/>
      <c r="AC24" s="294"/>
      <c r="AD24" s="262"/>
      <c r="AE24" s="262"/>
      <c r="AF24" s="262"/>
      <c r="AG24" s="262"/>
      <c r="AH24" s="281"/>
      <c r="AI24" s="280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81"/>
      <c r="AZ24" s="308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309"/>
      <c r="BW24" s="308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309"/>
      <c r="CO24" s="308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4"/>
      <c r="DE24" s="264"/>
      <c r="DF24" s="318"/>
    </row>
    <row r="25" spans="1:110" ht="15" customHeight="1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4"/>
      <c r="AC25" s="271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9" t="s">
        <v>327</v>
      </c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 t="s">
        <v>327</v>
      </c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 t="s">
        <v>327</v>
      </c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70"/>
    </row>
    <row r="26" spans="1:110" ht="15" customHeight="1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4"/>
      <c r="AC26" s="271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9" t="s">
        <v>327</v>
      </c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 t="s">
        <v>327</v>
      </c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 t="s">
        <v>327</v>
      </c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69"/>
      <c r="DA26" s="269"/>
      <c r="DB26" s="269"/>
      <c r="DC26" s="269"/>
      <c r="DD26" s="269"/>
      <c r="DE26" s="269"/>
      <c r="DF26" s="270"/>
    </row>
    <row r="27" spans="1:110" ht="15" customHeight="1">
      <c r="A27" s="273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4"/>
      <c r="AC27" s="271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9" t="s">
        <v>327</v>
      </c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 t="s">
        <v>327</v>
      </c>
      <c r="BX27" s="269"/>
      <c r="BY27" s="269"/>
      <c r="BZ27" s="269"/>
      <c r="CA27" s="269"/>
      <c r="CB27" s="269"/>
      <c r="CC27" s="269"/>
      <c r="CD27" s="269"/>
      <c r="CE27" s="269"/>
      <c r="CF27" s="269"/>
      <c r="CG27" s="269"/>
      <c r="CH27" s="269"/>
      <c r="CI27" s="269"/>
      <c r="CJ27" s="269"/>
      <c r="CK27" s="269"/>
      <c r="CL27" s="269"/>
      <c r="CM27" s="269"/>
      <c r="CN27" s="269"/>
      <c r="CO27" s="269" t="s">
        <v>327</v>
      </c>
      <c r="CP27" s="269"/>
      <c r="CQ27" s="269"/>
      <c r="CR27" s="269"/>
      <c r="CS27" s="269"/>
      <c r="CT27" s="269"/>
      <c r="CU27" s="269"/>
      <c r="CV27" s="269"/>
      <c r="CW27" s="269"/>
      <c r="CX27" s="269"/>
      <c r="CY27" s="269"/>
      <c r="CZ27" s="269"/>
      <c r="DA27" s="269"/>
      <c r="DB27" s="269"/>
      <c r="DC27" s="269"/>
      <c r="DD27" s="269"/>
      <c r="DE27" s="269"/>
      <c r="DF27" s="270"/>
    </row>
    <row r="28" spans="1:110" ht="15" customHeight="1">
      <c r="A28" s="273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4"/>
      <c r="AC28" s="271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9" t="s">
        <v>327</v>
      </c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 t="s">
        <v>327</v>
      </c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 t="s">
        <v>327</v>
      </c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69"/>
      <c r="DB28" s="269"/>
      <c r="DC28" s="269"/>
      <c r="DD28" s="269"/>
      <c r="DE28" s="269"/>
      <c r="DF28" s="270"/>
    </row>
    <row r="29" spans="1:110" ht="15" customHeight="1">
      <c r="A29" s="10" t="s">
        <v>217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71" t="s">
        <v>218</v>
      </c>
      <c r="AD29" s="268"/>
      <c r="AE29" s="268"/>
      <c r="AF29" s="268"/>
      <c r="AG29" s="268"/>
      <c r="AH29" s="268"/>
      <c r="AI29" s="268" t="s">
        <v>315</v>
      </c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72">
        <f>AZ30+AZ31</f>
        <v>3666480.9399999995</v>
      </c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72">
        <f>BW30+BW31</f>
        <v>2980862.169999999</v>
      </c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72">
        <f>AZ29-BW29</f>
        <v>685618.7700000005</v>
      </c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69"/>
      <c r="DD29" s="269"/>
      <c r="DE29" s="269"/>
      <c r="DF29" s="270"/>
    </row>
    <row r="30" spans="1:110" ht="21.75" customHeight="1">
      <c r="A30" s="275" t="s">
        <v>3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6"/>
      <c r="AC30" s="271" t="s">
        <v>219</v>
      </c>
      <c r="AD30" s="268"/>
      <c r="AE30" s="268"/>
      <c r="AF30" s="268"/>
      <c r="AG30" s="268"/>
      <c r="AH30" s="268"/>
      <c r="AI30" s="268" t="s">
        <v>313</v>
      </c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72">
        <f>0-('стр.1'!BC13+AZ9)</f>
        <v>-10390500</v>
      </c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335">
        <v>-6317955.69</v>
      </c>
      <c r="BX30" s="33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6"/>
      <c r="CJ30" s="336"/>
      <c r="CK30" s="336"/>
      <c r="CL30" s="336"/>
      <c r="CM30" s="336"/>
      <c r="CN30" s="336"/>
      <c r="CO30" s="269" t="s">
        <v>205</v>
      </c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69"/>
      <c r="DB30" s="269"/>
      <c r="DC30" s="269"/>
      <c r="DD30" s="269"/>
      <c r="DE30" s="269"/>
      <c r="DF30" s="270"/>
    </row>
    <row r="31" spans="1:110" ht="24" customHeight="1" thickBot="1">
      <c r="A31" s="333" t="s">
        <v>4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4"/>
      <c r="AC31" s="338" t="s">
        <v>220</v>
      </c>
      <c r="AD31" s="337"/>
      <c r="AE31" s="337"/>
      <c r="AF31" s="337"/>
      <c r="AG31" s="337"/>
      <c r="AH31" s="337"/>
      <c r="AI31" s="337" t="s">
        <v>314</v>
      </c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  <c r="AT31" s="337"/>
      <c r="AU31" s="337"/>
      <c r="AV31" s="337"/>
      <c r="AW31" s="337"/>
      <c r="AX31" s="337"/>
      <c r="AY31" s="337"/>
      <c r="AZ31" s="339">
        <f>Лист1!AZ5</f>
        <v>14056980.94</v>
      </c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1"/>
      <c r="BS31" s="331"/>
      <c r="BT31" s="331"/>
      <c r="BU31" s="331"/>
      <c r="BV31" s="331"/>
      <c r="BW31" s="329">
        <v>9298817.86</v>
      </c>
      <c r="BX31" s="330"/>
      <c r="BY31" s="330"/>
      <c r="BZ31" s="330"/>
      <c r="CA31" s="330"/>
      <c r="CB31" s="330"/>
      <c r="CC31" s="330"/>
      <c r="CD31" s="330"/>
      <c r="CE31" s="330"/>
      <c r="CF31" s="330"/>
      <c r="CG31" s="330"/>
      <c r="CH31" s="330"/>
      <c r="CI31" s="330"/>
      <c r="CJ31" s="330"/>
      <c r="CK31" s="330"/>
      <c r="CL31" s="330"/>
      <c r="CM31" s="330"/>
      <c r="CN31" s="330"/>
      <c r="CO31" s="331" t="s">
        <v>205</v>
      </c>
      <c r="CP31" s="331"/>
      <c r="CQ31" s="331"/>
      <c r="CR31" s="331"/>
      <c r="CS31" s="331"/>
      <c r="CT31" s="331"/>
      <c r="CU31" s="331"/>
      <c r="CV31" s="331"/>
      <c r="CW31" s="331"/>
      <c r="CX31" s="331"/>
      <c r="CY31" s="331"/>
      <c r="CZ31" s="331"/>
      <c r="DA31" s="331"/>
      <c r="DB31" s="331"/>
      <c r="DC31" s="331"/>
      <c r="DD31" s="331"/>
      <c r="DE31" s="331"/>
      <c r="DF31" s="332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66" t="s">
        <v>83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BD33" s="264" t="s">
        <v>186</v>
      </c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264"/>
      <c r="CP33" s="264"/>
      <c r="CQ33" s="264"/>
      <c r="CR33" s="264"/>
      <c r="CS33" s="264"/>
    </row>
    <row r="34" spans="1:97" s="2" customFormat="1" ht="17.25" customHeight="1">
      <c r="A34" s="266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0" t="s">
        <v>221</v>
      </c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6"/>
      <c r="AZ34" s="6"/>
      <c r="BA34" s="6"/>
      <c r="BB34" s="6"/>
      <c r="BC34" s="6"/>
      <c r="BD34" s="260" t="s">
        <v>228</v>
      </c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66" t="s">
        <v>84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K36" s="264" t="s">
        <v>317</v>
      </c>
      <c r="BL36" s="264"/>
      <c r="BM36" s="264"/>
      <c r="BN36" s="264"/>
      <c r="BO36" s="264"/>
      <c r="BP36" s="264"/>
      <c r="BQ36" s="264"/>
      <c r="BR36" s="264"/>
      <c r="BS36" s="264"/>
      <c r="BT36" s="264"/>
      <c r="BU36" s="264"/>
      <c r="BV36" s="264"/>
      <c r="BW36" s="264"/>
      <c r="BX36" s="264"/>
      <c r="BY36" s="264"/>
      <c r="BZ36" s="264"/>
      <c r="CA36" s="264"/>
      <c r="CB36" s="264"/>
      <c r="CC36" s="264"/>
      <c r="CD36" s="264"/>
      <c r="CE36" s="264"/>
      <c r="CF36" s="264"/>
      <c r="CG36" s="264"/>
      <c r="CH36" s="264"/>
      <c r="CI36" s="264"/>
      <c r="CJ36" s="264"/>
      <c r="CK36" s="264"/>
      <c r="CL36" s="264"/>
      <c r="CM36" s="264"/>
      <c r="CN36" s="264"/>
      <c r="CO36" s="264"/>
      <c r="CP36" s="264"/>
      <c r="CQ36" s="264"/>
      <c r="CR36" s="264"/>
      <c r="CS36" s="264"/>
      <c r="CT36" s="264"/>
      <c r="CU36" s="264"/>
      <c r="CV36" s="264"/>
      <c r="CW36" s="264"/>
      <c r="CX36" s="264"/>
      <c r="CY36" s="264"/>
      <c r="CZ36" s="264"/>
    </row>
    <row r="37" spans="1:104" s="6" customFormat="1" ht="11.25" customHeight="1">
      <c r="A37" s="266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Z37" s="260" t="s">
        <v>221</v>
      </c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K37" s="260" t="s">
        <v>228</v>
      </c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</row>
    <row r="38" spans="1:104" s="6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66" t="s">
        <v>415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"/>
      <c r="AZ39" s="2"/>
      <c r="BA39" s="2"/>
      <c r="BB39" s="2"/>
      <c r="BC39" s="2"/>
      <c r="BD39" s="264" t="s">
        <v>82</v>
      </c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4"/>
      <c r="CH39" s="264"/>
      <c r="CI39" s="264"/>
      <c r="CJ39" s="264"/>
      <c r="CK39" s="264"/>
      <c r="CL39" s="264"/>
      <c r="CM39" s="264"/>
      <c r="CN39" s="264"/>
      <c r="CO39" s="264"/>
      <c r="CP39" s="264"/>
      <c r="CQ39" s="264"/>
      <c r="CR39" s="264"/>
      <c r="CS39" s="264"/>
    </row>
    <row r="40" spans="1:97" s="6" customFormat="1" ht="36.75" customHeight="1">
      <c r="A40" s="266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0" t="s">
        <v>221</v>
      </c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BD40" s="260" t="s">
        <v>228</v>
      </c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0"/>
      <c r="CM40" s="260"/>
      <c r="CN40" s="260"/>
      <c r="CO40" s="260"/>
      <c r="CP40" s="260"/>
      <c r="CQ40" s="260"/>
      <c r="CR40" s="260"/>
      <c r="CS40" s="260"/>
    </row>
    <row r="41" s="2" customFormat="1" ht="11.25">
      <c r="AU41" s="8"/>
    </row>
    <row r="42" spans="1:39" s="2" customFormat="1" ht="11.25">
      <c r="A42" s="261" t="s">
        <v>229</v>
      </c>
      <c r="B42" s="261"/>
      <c r="C42" s="262" t="s">
        <v>412</v>
      </c>
      <c r="D42" s="262"/>
      <c r="E42" s="262"/>
      <c r="F42" s="262"/>
      <c r="G42" s="263" t="s">
        <v>229</v>
      </c>
      <c r="H42" s="263"/>
      <c r="I42" s="264" t="s">
        <v>413</v>
      </c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5">
        <v>2018</v>
      </c>
      <c r="AH42" s="265"/>
      <c r="AI42" s="265"/>
      <c r="AJ42" s="265"/>
      <c r="AK42" s="265"/>
      <c r="AL42" s="265"/>
      <c r="AM42" s="2" t="s">
        <v>211</v>
      </c>
    </row>
    <row r="43" ht="3" customHeight="1"/>
  </sheetData>
  <sheetProtection/>
  <mergeCells count="183"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2018-10-02T14:10:20Z</cp:lastPrinted>
  <dcterms:created xsi:type="dcterms:W3CDTF">2007-09-21T13:36:41Z</dcterms:created>
  <dcterms:modified xsi:type="dcterms:W3CDTF">2018-10-05T05:52:15Z</dcterms:modified>
  <cp:category/>
  <cp:version/>
  <cp:contentType/>
  <cp:contentStatus/>
</cp:coreProperties>
</file>