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1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'Лист1'!$A$1:$DF$58</definedName>
    <definedName name="_xlnm.Print_Area" localSheetId="0">'стр.1'!$A$1:$DF$166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<sst xmlns="http://schemas.openxmlformats.org/spreadsheetml/2006/main" count="902" uniqueCount="450">
  <si>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</si>
  <si>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</si>
  <si>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</si>
  <si>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</si>
  <si>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</si>
  <si>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</si>
  <si>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</si>
  <si>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</si>
  <si>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</si>
  <si>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</si>
  <si>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</si>
  <si>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</si>
  <si>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</si>
  <si>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</si>
  <si>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</si>
  <si>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</si>
  <si>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</si>
  <si>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</si>
  <si>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</si>
  <si>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</si>
  <si>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</si>
  <si>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</si>
  <si>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</si>
  <si>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</si>
  <si>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</si>
  <si>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</si>
  <si>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</si>
  <si>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</si>
  <si>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</si>
  <si>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</si>
  <si>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</si>
  <si>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</si>
  <si>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</si>
  <si>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</si>
  <si>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</si>
  <si>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</si>
  <si>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</si>
  <si>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</si>
  <si>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</si>
  <si>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</si>
  <si>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</si>
  <si>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</si>
  <si>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</si>
  <si>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</si>
  <si>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</si>
  <si>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</si>
  <si>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</si>
  <si>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</si>
  <si>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</si>
  <si>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</si>
  <si>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</si>
  <si>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</si>
  <si>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</si>
  <si>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</si>
  <si>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</si>
  <si>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</si>
  <si>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</si>
  <si>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</si>
  <si>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</si>
  <si>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</si>
  <si>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</si>
  <si>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</si>
  <si>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</si>
  <si>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</si>
  <si>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</si>
  <si>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</si>
  <si>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</si>
  <si>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</si>
  <si>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</si>
  <si>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</si>
  <si>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</si>
  <si>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</si>
  <si>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</si>
  <si>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</si>
  <si>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</si>
  <si>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</si>
  <si>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</si>
  <si>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</si>
  <si>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</si>
  <si>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</si>
  <si>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</si>
  <si>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</si>
  <si>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</si>
  <si>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</si>
  <si>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</si>
  <si>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</si>
  <si>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</si>
  <si>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</si>
  <si>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</si>
  <si>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</si>
  <si>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</si>
  <si>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</si>
  <si>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</si>
  <si>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</si>
  <si>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</si>
  <si>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</si>
  <si>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</si>
  <si>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</si>
  <si>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</si>
  <si>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</si>
  <si>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</si>
  <si>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</si>
  <si>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</si>
  <si>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</si>
  <si>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</si>
  <si>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</si>
  <si>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</si>
  <si>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</si>
  <si>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</si>
  <si>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</si>
  <si>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</si>
  <si>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</si>
  <si>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</si>
  <si>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</si>
  <si>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</si>
  <si>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</si>
  <si>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</si>
  <si>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</si>
  <si>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</si>
  <si>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</si>
  <si>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</si>
  <si>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</si>
  <si>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</si>
  <si>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</si>
  <si>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</si>
  <si>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</si>
  <si>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</si>
  <si>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</si>
  <si>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</si>
  <si>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</si>
  <si>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</si>
  <si>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</si>
  <si>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</si>
  <si>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</si>
  <si>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</si>
  <si>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</si>
  <si>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</si>
  <si>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</si>
  <si>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</si>
  <si>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</si>
  <si>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</si>
  <si>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</si>
  <si>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</si>
  <si>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</si>
  <si>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</si>
  <si>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</si>
  <si>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</si>
  <si>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</si>
  <si>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</si>
  <si>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</si>
  <si>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</si>
  <si>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</si>
  <si>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</si>
  <si>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</si>
  <si>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</si>
  <si>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</si>
  <si>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</si>
  <si>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</si>
  <si>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</si>
  <si>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</si>
  <si>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</si>
  <si>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</si>
  <si>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</si>
  <si>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</si>
  <si>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</si>
  <si>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</si>
  <si>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</si>
  <si>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</si>
  <si>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</si>
  <si>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</si>
  <si>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</si>
  <si>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</si>
  <si>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</si>
  <si>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</si>
  <si>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</si>
  <si>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</si>
  <si>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</si>
  <si>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</si>
  <si>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</si>
  <si>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</si>
  <si>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</si>
  <si>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</si>
  <si>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</si>
  <si>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</si>
  <si>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</si>
  <si>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</si>
  <si>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</si>
  <si>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</si>
  <si>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</si>
  <si>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</si>
  <si>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</si>
  <si>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</si>
  <si>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</si>
  <si>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</si>
  <si>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</si>
  <si>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</si>
  <si>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</si>
  <si>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</si>
  <si>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</si>
  <si>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</si>
  <si>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</si>
  <si>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</si>
  <si>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</si>
  <si>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</si>
  <si>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</si>
  <si>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</si>
  <si>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</si>
  <si>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</si>
  <si>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</si>
  <si>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</si>
  <si>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</si>
  <si>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</si>
  <si>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</si>
  <si>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</si>
  <si>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</si>
  <si>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</si>
  <si>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</si>
  <si>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</si>
  <si>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</si>
  <si>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</si>
  <si>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</si>
  <si>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</si>
  <si>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</si>
  <si>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</si>
  <si>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</si>
  <si>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</si>
  <si>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</si>
  <si>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</si>
  <si>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</si>
  <si>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</si>
  <si>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</si>
  <si>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</si>
  <si>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</si>
  <si>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</si>
  <si>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</si>
  <si>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</si>
  <si>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</si>
  <si>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</si>
  <si>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</si>
  <si>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</si>
  <si>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</si>
  <si>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</si>
  <si>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</si>
  <si>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</si>
  <si>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</si>
  <si>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</si>
  <si>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</si>
  <si>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</si>
  <si>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</si>
  <si>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</si>
  <si>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</si>
  <si>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</si>
  <si>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</si>
  <si>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</si>
  <si>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</si>
  <si>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</si>
  <si>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</si>
  <si>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</si>
  <si>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</si>
  <si>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</si>
  <si>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</si>
  <si>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</si>
  <si>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</si>
  <si>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</si>
  <si>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</si>
  <si>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</si>
  <si>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</si>
  <si>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</si>
  <si>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</si>
  <si>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</si>
  <si>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</si>
  <si>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</si>
  <si>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</si>
  <si>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</si>
  <si>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</si>
  <si>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</si>
  <si>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</si>
  <si>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</si>
  <si>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</si>
  <si>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</si>
  <si>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</si>
  <si>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</si>
  <si>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</si>
  <si>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</si>
  <si>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</si>
  <si>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</si>
  <si>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</si>
  <si>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</si>
  <si>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</si>
  <si>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</si>
  <si>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</si>
  <si>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</si>
  <si>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</si>
  <si>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</si>
  <si>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</si>
  <si>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</si>
  <si>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</si>
  <si>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</si>
  <si>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</si>
  <si>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</si>
  <si>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</si>
  <si>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</si>
  <si>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</si>
  <si>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</si>
  <si>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</si>
  <si>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</si>
  <si>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</si>
  <si>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</si>
  <si>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</si>
  <si>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</si>
  <si>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</si>
  <si>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</si>
  <si>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</si>
  <si>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</si>
  <si>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</si>
  <si>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</si>
  <si>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</si>
  <si>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</si>
  <si>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</si>
  <si>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</si>
  <si>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</si>
  <si>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</si>
  <si>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</si>
  <si>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</si>
  <si>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</si>
  <si>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</si>
  <si>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</si>
  <si>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</si>
  <si>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</si>
  <si>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</si>
  <si>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</si>
  <si>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</si>
  <si>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</si>
  <si>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</si>
  <si>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</si>
  <si>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</si>
  <si>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</si>
  <si>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</si>
  <si>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</si>
  <si>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</si>
  <si>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</si>
  <si>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</si>
  <si>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</si>
  <si>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</si>
  <si>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</si>
  <si>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</si>
  <si>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</si>
  <si>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</si>
  <si>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</si>
  <si>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</si>
  <si>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</si>
  <si>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</si>
  <si>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</si>
  <si>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</si>
  <si>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</si>
  <si>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</si>
  <si>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</si>
  <si>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</si>
  <si>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</si>
  <si>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</si>
  <si>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</si>
  <si>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</si>
  <si>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</si>
  <si>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</si>
  <si>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</si>
  <si>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</si>
  <si>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</si>
  <si>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</si>
  <si>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</si>
  <si>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</si>
  <si>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</si>
  <si>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</si>
  <si>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</si>
  <si>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</si>
  <si>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</si>
  <si>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</si>
  <si>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</si>
  <si>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</si>
  <si>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</si>
  <si>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</si>
  <si>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</si>
  <si>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</si>
  <si>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</si>
  <si>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</si>
  <si>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</si>
  <si>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</si>
  <si>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</si>
  <si>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</si>
  <si>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</si>
  <si>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</si>
  <si>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</si>
  <si>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</si>
  <si>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</si>
  <si>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</si>
  <si>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</si>
  <si>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</si>
  <si>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</si>
  <si>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</si>
  <si>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</si>
  <si>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</si>
  <si>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</si>
  <si>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</si>
  <si>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</si>
  <si>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</si>
  <si>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</si>
  <si>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</si>
  <si>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</si>
  <si>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</si>
  <si>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</si>
  <si>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</si>
  <si>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</si>
  <si>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</si>
  <si>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</si>
  <si>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</si>
  <si>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</si>
  <si>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</si>
  <si>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</si>
  <si>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</si>
  <si>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</si>
  <si>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</si>
  <si>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</si>
  <si>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</si>
  <si>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</si>
  <si>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</si>
  <si>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Т. А. Пересыпкина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</si>
  <si>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</si>
  <si>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</si>
  <si>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</si>
  <si>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</si>
  <si>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</si>
  <si>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</si>
  <si>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</si>
  <si>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</si>
  <si>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21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</si>
  <si>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</si>
  <si>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</si>
  <si>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951 2 02 16001 10 0000 150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</si>
  <si>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</si>
  <si>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951 2 02 16001 00 0000 150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</si>
  <si>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</si>
  <si>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</si>
  <si>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</si>
  <si>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</si>
  <si>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951 0801 051А255190 612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</si>
  <si>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</si>
  <si>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</si>
  <si>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апреля</t>
  </si>
  <si>
    <t>01.04.2021</t>
  </si>
  <si>
    <t>02</t>
  </si>
  <si>
    <t>Расходы на поддержку отрасли культуры (Государственная поддержка отрасли культуры) в рамках подпрограммы "Развитие культуры" муниципальной программы Летницкого сельского поселения "Развитие культуры" (Субсидии бюджетным учреждениям на иные цели)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</si>
</sst>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49" fontId="7" fillId="35" borderId="12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7" fillId="35" borderId="13" xfId="0" applyNumberFormat="1" applyFont="1" applyFill="1" applyBorder="1" applyAlignment="1">
      <alignment horizontal="center" wrapText="1"/>
    </xf>
    <xf numFmtId="4" fontId="17" fillId="35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" fontId="16" fillId="0" borderId="21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17" fillId="0" borderId="21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7" fillId="0" borderId="22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wrapText="1"/>
    </xf>
    <xf numFmtId="0" fontId="23" fillId="36" borderId="10" xfId="0" applyFont="1" applyFill="1" applyBorder="1" applyAlignment="1">
      <alignment wrapText="1"/>
    </xf>
    <xf numFmtId="0" fontId="23" fillId="36" borderId="11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7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37" borderId="11" xfId="0" applyFont="1" applyFill="1" applyBorder="1" applyAlignment="1">
      <alignment wrapText="1"/>
    </xf>
    <xf numFmtId="49" fontId="7" fillId="37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8" borderId="13" xfId="0" applyNumberFormat="1" applyFont="1" applyFill="1" applyBorder="1" applyAlignment="1">
      <alignment horizontal="center" wrapText="1"/>
    </xf>
    <xf numFmtId="4" fontId="16" fillId="37" borderId="21" xfId="0" applyNumberFormat="1" applyFont="1" applyFill="1" applyBorder="1" applyAlignment="1">
      <alignment horizontal="center" wrapText="1"/>
    </xf>
    <xf numFmtId="4" fontId="16" fillId="37" borderId="19" xfId="0" applyNumberFormat="1" applyFont="1" applyFill="1" applyBorder="1" applyAlignment="1">
      <alignment horizontal="center" wrapText="1"/>
    </xf>
    <xf numFmtId="4" fontId="16" fillId="37" borderId="22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4" fontId="16" fillId="0" borderId="28" xfId="0" applyNumberFormat="1" applyFont="1" applyFill="1" applyBorder="1" applyAlignment="1">
      <alignment horizontal="center" wrapText="1"/>
    </xf>
    <xf numFmtId="4" fontId="16" fillId="34" borderId="21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" fontId="16" fillId="33" borderId="22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7" borderId="18" xfId="0" applyNumberFormat="1" applyFont="1" applyFill="1" applyBorder="1" applyAlignment="1">
      <alignment horizontal="center" wrapText="1"/>
    </xf>
    <xf numFmtId="49" fontId="7" fillId="37" borderId="19" xfId="0" applyNumberFormat="1" applyFont="1" applyFill="1" applyBorder="1" applyAlignment="1">
      <alignment horizontal="center" wrapText="1"/>
    </xf>
    <xf numFmtId="49" fontId="7" fillId="37" borderId="20" xfId="0" applyNumberFormat="1" applyFont="1" applyFill="1" applyBorder="1" applyAlignment="1">
      <alignment horizontal="center" wrapText="1"/>
    </xf>
    <xf numFmtId="49" fontId="7" fillId="34" borderId="21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7" borderId="21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" fontId="16" fillId="38" borderId="21" xfId="0" applyNumberFormat="1" applyFont="1" applyFill="1" applyBorder="1" applyAlignment="1">
      <alignment horizontal="center" wrapText="1"/>
    </xf>
    <xf numFmtId="4" fontId="16" fillId="38" borderId="19" xfId="0" applyNumberFormat="1" applyFont="1" applyFill="1" applyBorder="1" applyAlignment="1">
      <alignment horizontal="center" wrapText="1"/>
    </xf>
    <xf numFmtId="4" fontId="16" fillId="38" borderId="22" xfId="0" applyNumberFormat="1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vertical="top" wrapText="1"/>
    </xf>
    <xf numFmtId="4" fontId="16" fillId="37" borderId="20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9" xfId="0" applyFont="1" applyFill="1" applyBorder="1" applyAlignment="1">
      <alignment horizont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37" borderId="12" xfId="0" applyNumberFormat="1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7" fillId="38" borderId="14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7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4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" fontId="17" fillId="36" borderId="23" xfId="0" applyNumberFormat="1" applyFont="1" applyFill="1" applyBorder="1" applyAlignment="1">
      <alignment horizontal="center"/>
    </xf>
    <xf numFmtId="4" fontId="17" fillId="36" borderId="24" xfId="0" applyNumberFormat="1" applyFont="1" applyFill="1" applyBorder="1" applyAlignment="1">
      <alignment horizontal="center"/>
    </xf>
    <xf numFmtId="4" fontId="17" fillId="36" borderId="25" xfId="0" applyNumberFormat="1" applyFont="1" applyFill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4" fontId="17" fillId="0" borderId="4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6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47" xfId="0" applyFont="1" applyBorder="1" applyAlignment="1">
      <alignment horizontal="center"/>
    </xf>
    <xf numFmtId="4" fontId="17" fillId="0" borderId="21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9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4" fontId="16" fillId="0" borderId="36" xfId="0" applyNumberFormat="1" applyFont="1" applyFill="1" applyBorder="1" applyAlignment="1">
      <alignment horizontal="center"/>
    </xf>
    <xf numFmtId="4" fontId="16" fillId="0" borderId="37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30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  <xf numFmtId="49" fontId="7" fillId="0" borderId="35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4" fontId="17" fillId="0" borderId="22" xfId="0" applyNumberFormat="1" applyFont="1" applyBorder="1" applyAlignment="1">
      <alignment horizontal="center"/>
    </xf>
    <xf numFmtId="4" fontId="17" fillId="0" borderId="23" xfId="0" applyNumberFormat="1" applyFont="1" applyFill="1" applyBorder="1" applyAlignment="1">
      <alignment horizontal="center"/>
    </xf>
    <xf numFmtId="4" fontId="17" fillId="0" borderId="24" xfId="0" applyNumberFormat="1" applyFont="1" applyFill="1" applyBorder="1" applyAlignment="1">
      <alignment horizontal="center"/>
    </xf>
    <xf numFmtId="4" fontId="17" fillId="0" borderId="25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4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3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0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4" fontId="2" fillId="0" borderId="33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3" xfId="0" applyFont="1" applyBorder="1" applyAlignment="1">
      <alignment horizontal="center" vertical="top"/>
    </xf>
    <xf numFmtId="4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49" fontId="2" fillId="0" borderId="35" xfId="0" applyNumberFormat="1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6"/>
  <sheetViews>
    <sheetView view="pageBreakPreview" zoomScale="75" zoomScaleSheetLayoutView="75" zoomScalePageLayoutView="0" workbookViewId="0" topLeftCell="A1">
      <selection activeCell="BW142" sqref="BW142:CN142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</row>
    <row r="2" spans="20:110" ht="20.25" customHeight="1" thickBot="1">
      <c r="T2" s="173" t="s">
        <v>224</v>
      </c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O2" s="112" t="s">
        <v>201</v>
      </c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4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24" t="s">
        <v>152</v>
      </c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O3" s="156" t="s">
        <v>225</v>
      </c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8"/>
    </row>
    <row r="4" spans="30:110" ht="15" customHeight="1">
      <c r="AD4" s="124" t="s">
        <v>205</v>
      </c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53" t="s">
        <v>446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74">
        <v>20</v>
      </c>
      <c r="BO4" s="174"/>
      <c r="BP4" s="174"/>
      <c r="BQ4" s="174"/>
      <c r="BR4" s="175" t="s">
        <v>433</v>
      </c>
      <c r="BS4" s="175"/>
      <c r="BT4" s="175"/>
      <c r="BU4" s="22" t="s">
        <v>206</v>
      </c>
      <c r="CD4" s="124" t="s">
        <v>202</v>
      </c>
      <c r="CE4" s="124"/>
      <c r="CF4" s="124"/>
      <c r="CG4" s="124"/>
      <c r="CH4" s="124"/>
      <c r="CI4" s="124"/>
      <c r="CJ4" s="124"/>
      <c r="CK4" s="124"/>
      <c r="CL4" s="124"/>
      <c r="CM4" s="124"/>
      <c r="CO4" s="159" t="s">
        <v>447</v>
      </c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1"/>
    </row>
    <row r="5" spans="1:110" ht="14.25" customHeight="1">
      <c r="A5" s="154" t="s">
        <v>292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CD5" s="124" t="s">
        <v>203</v>
      </c>
      <c r="CE5" s="124"/>
      <c r="CF5" s="124"/>
      <c r="CG5" s="124"/>
      <c r="CH5" s="124"/>
      <c r="CI5" s="124"/>
      <c r="CJ5" s="124"/>
      <c r="CK5" s="124"/>
      <c r="CL5" s="124"/>
      <c r="CM5" s="124"/>
      <c r="CO5" s="159" t="s">
        <v>300</v>
      </c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1"/>
    </row>
    <row r="6" spans="1:110" ht="12.75" customHeight="1">
      <c r="A6" s="154" t="s">
        <v>293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3" t="s">
        <v>302</v>
      </c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D6" s="124" t="s">
        <v>294</v>
      </c>
      <c r="CE6" s="124"/>
      <c r="CF6" s="124"/>
      <c r="CG6" s="124"/>
      <c r="CH6" s="124"/>
      <c r="CI6" s="124"/>
      <c r="CJ6" s="124"/>
      <c r="CK6" s="124"/>
      <c r="CL6" s="124"/>
      <c r="CM6" s="124"/>
      <c r="CO6" s="159" t="s">
        <v>301</v>
      </c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1"/>
    </row>
    <row r="7" spans="1:110" ht="17.25" customHeight="1">
      <c r="A7" s="154" t="s">
        <v>295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5" t="s">
        <v>122</v>
      </c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D7" s="124" t="s">
        <v>341</v>
      </c>
      <c r="CE7" s="124"/>
      <c r="CF7" s="124"/>
      <c r="CG7" s="124"/>
      <c r="CH7" s="124"/>
      <c r="CI7" s="124"/>
      <c r="CJ7" s="124"/>
      <c r="CK7" s="124"/>
      <c r="CL7" s="124"/>
      <c r="CM7" s="124"/>
      <c r="CO7" s="159" t="s">
        <v>1</v>
      </c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1"/>
    </row>
    <row r="8" spans="1:110" ht="15" customHeight="1">
      <c r="A8" s="154" t="s">
        <v>2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CM8" s="25"/>
      <c r="CO8" s="159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1"/>
    </row>
    <row r="9" spans="1:110" ht="15" customHeight="1" thickBot="1">
      <c r="A9" s="154" t="s">
        <v>232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O9" s="165" t="s">
        <v>204</v>
      </c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7"/>
    </row>
    <row r="10" spans="1:110" ht="23.25" customHeight="1">
      <c r="A10" s="163" t="s">
        <v>226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</row>
    <row r="11" spans="1:110" ht="48" customHeight="1">
      <c r="A11" s="142" t="s">
        <v>194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 t="s">
        <v>195</v>
      </c>
      <c r="AD11" s="143"/>
      <c r="AE11" s="143"/>
      <c r="AF11" s="143"/>
      <c r="AG11" s="143"/>
      <c r="AH11" s="143"/>
      <c r="AI11" s="143" t="s">
        <v>298</v>
      </c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 t="s">
        <v>233</v>
      </c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 t="s">
        <v>196</v>
      </c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 t="s">
        <v>197</v>
      </c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64"/>
    </row>
    <row r="12" spans="1:110" s="26" customFormat="1" ht="18" customHeight="1" thickBot="1">
      <c r="A12" s="142">
        <v>1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4">
        <v>2</v>
      </c>
      <c r="AD12" s="144"/>
      <c r="AE12" s="144"/>
      <c r="AF12" s="144"/>
      <c r="AG12" s="144"/>
      <c r="AH12" s="144"/>
      <c r="AI12" s="144">
        <v>3</v>
      </c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>
        <v>4</v>
      </c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>
        <v>5</v>
      </c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>
        <v>6</v>
      </c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50"/>
    </row>
    <row r="13" spans="1:111" s="21" customFormat="1" ht="24" customHeight="1">
      <c r="A13" s="145" t="s">
        <v>227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6"/>
      <c r="AC13" s="147" t="s">
        <v>199</v>
      </c>
      <c r="AD13" s="148"/>
      <c r="AE13" s="148"/>
      <c r="AF13" s="148"/>
      <c r="AG13" s="148"/>
      <c r="AH13" s="149"/>
      <c r="AI13" s="152" t="s">
        <v>200</v>
      </c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9"/>
      <c r="BC13" s="115">
        <f>SUM(BC15+BC140)</f>
        <v>10367300</v>
      </c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7"/>
      <c r="BW13" s="115">
        <f>BW15+BW140</f>
        <v>3077249</v>
      </c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7"/>
      <c r="CO13" s="76">
        <f>BC13-BW13</f>
        <v>7290051</v>
      </c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9"/>
      <c r="DG13" s="28"/>
    </row>
    <row r="14" spans="1:110" ht="12.75" customHeight="1">
      <c r="A14" s="44" t="s">
        <v>198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86"/>
      <c r="AD14" s="87"/>
      <c r="AE14" s="87"/>
      <c r="AF14" s="87"/>
      <c r="AG14" s="87"/>
      <c r="AH14" s="88"/>
      <c r="AI14" s="91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8"/>
      <c r="BC14" s="80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92"/>
      <c r="BW14" s="80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92"/>
      <c r="CO14" s="80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2"/>
    </row>
    <row r="15" spans="1:110" s="36" customFormat="1" ht="33" customHeight="1">
      <c r="A15" s="55" t="s">
        <v>337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6"/>
      <c r="AC15" s="138" t="s">
        <v>199</v>
      </c>
      <c r="AD15" s="135"/>
      <c r="AE15" s="135"/>
      <c r="AF15" s="135"/>
      <c r="AG15" s="135"/>
      <c r="AH15" s="136"/>
      <c r="AI15" s="134" t="s">
        <v>285</v>
      </c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6"/>
      <c r="BC15" s="118">
        <f>BC16+BC32+BC72+BC89+BC100+BC38</f>
        <v>7057800</v>
      </c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20"/>
      <c r="BW15" s="118">
        <f>BW16+BW72+BW89+BW100+BW118+BW38</f>
        <v>1479800.0299999998</v>
      </c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20"/>
      <c r="CO15" s="139">
        <f>BC15-BW15</f>
        <v>5577999.970000001</v>
      </c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1"/>
    </row>
    <row r="16" spans="1:111" ht="39" customHeight="1">
      <c r="A16" s="97" t="s">
        <v>235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131" t="s">
        <v>199</v>
      </c>
      <c r="AD16" s="132"/>
      <c r="AE16" s="132"/>
      <c r="AF16" s="132"/>
      <c r="AG16" s="132"/>
      <c r="AH16" s="133"/>
      <c r="AI16" s="137" t="s">
        <v>56</v>
      </c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3"/>
      <c r="BC16" s="109">
        <f>SUM(BC17)</f>
        <v>1194100</v>
      </c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51"/>
      <c r="BW16" s="109">
        <f>BW17</f>
        <v>192708.03999999998</v>
      </c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51"/>
      <c r="CO16" s="109">
        <f>BC16-BW16</f>
        <v>1001391.96</v>
      </c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1"/>
      <c r="DG16" s="28"/>
    </row>
    <row r="17" spans="1:110" s="21" customFormat="1" ht="26.25" customHeight="1">
      <c r="A17" s="50" t="s">
        <v>236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1"/>
      <c r="AC17" s="72" t="s">
        <v>199</v>
      </c>
      <c r="AD17" s="73"/>
      <c r="AE17" s="73"/>
      <c r="AF17" s="73"/>
      <c r="AG17" s="73"/>
      <c r="AH17" s="74"/>
      <c r="AI17" s="75" t="s">
        <v>57</v>
      </c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4"/>
      <c r="BC17" s="76">
        <f>BC18</f>
        <v>1194100</v>
      </c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8"/>
      <c r="BW17" s="76">
        <f>BW18+BW24+BW28</f>
        <v>192708.03999999998</v>
      </c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8"/>
      <c r="CO17" s="76">
        <f>BC17-BW17</f>
        <v>1001391.96</v>
      </c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9"/>
    </row>
    <row r="18" spans="1:110" s="21" customFormat="1" ht="122.25" customHeight="1">
      <c r="A18" s="50" t="s">
        <v>338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72" t="s">
        <v>199</v>
      </c>
      <c r="AD18" s="73"/>
      <c r="AE18" s="73"/>
      <c r="AF18" s="73"/>
      <c r="AG18" s="73"/>
      <c r="AH18" s="74"/>
      <c r="AI18" s="75" t="s">
        <v>58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4"/>
      <c r="BC18" s="76">
        <f>BC19</f>
        <v>1194100</v>
      </c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8"/>
      <c r="BW18" s="76">
        <f>BW19+BW20+BW22</f>
        <v>192707.56999999998</v>
      </c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8"/>
      <c r="CO18" s="76">
        <f>BC18-BW18</f>
        <v>1001392.43</v>
      </c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9"/>
    </row>
    <row r="19" spans="1:110" ht="150.75" customHeight="1">
      <c r="A19" s="44" t="s">
        <v>340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86" t="s">
        <v>199</v>
      </c>
      <c r="AD19" s="87"/>
      <c r="AE19" s="87"/>
      <c r="AF19" s="87"/>
      <c r="AG19" s="87"/>
      <c r="AH19" s="88"/>
      <c r="AI19" s="91" t="s">
        <v>59</v>
      </c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8"/>
      <c r="BC19" s="80">
        <v>1194100</v>
      </c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92"/>
      <c r="BW19" s="80">
        <v>190666.77</v>
      </c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92"/>
      <c r="CO19" s="76">
        <f>BC19-BW19</f>
        <v>1003433.23</v>
      </c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9"/>
    </row>
    <row r="20" spans="1:110" ht="120.75" customHeight="1">
      <c r="A20" s="44" t="s">
        <v>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86" t="s">
        <v>199</v>
      </c>
      <c r="AD20" s="87"/>
      <c r="AE20" s="87"/>
      <c r="AF20" s="87"/>
      <c r="AG20" s="87"/>
      <c r="AH20" s="88"/>
      <c r="AI20" s="91" t="s">
        <v>345</v>
      </c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8"/>
      <c r="BC20" s="80" t="s">
        <v>299</v>
      </c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92"/>
      <c r="BW20" s="80">
        <v>2036.58</v>
      </c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92"/>
      <c r="CO20" s="80" t="s">
        <v>299</v>
      </c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2"/>
    </row>
    <row r="21" spans="1:110" ht="121.5" customHeight="1" hidden="1">
      <c r="A21" s="44" t="s">
        <v>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86" t="s">
        <v>199</v>
      </c>
      <c r="AD21" s="87"/>
      <c r="AE21" s="87"/>
      <c r="AF21" s="87"/>
      <c r="AG21" s="87"/>
      <c r="AH21" s="88"/>
      <c r="AI21" s="91" t="s">
        <v>342</v>
      </c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8"/>
      <c r="BC21" s="80" t="s">
        <v>299</v>
      </c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92"/>
      <c r="BW21" s="80">
        <v>0</v>
      </c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92"/>
      <c r="CO21" s="80">
        <f>-BW21</f>
        <v>0</v>
      </c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2"/>
    </row>
    <row r="22" spans="1:110" ht="144" customHeight="1">
      <c r="A22" s="44" t="s">
        <v>74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C22" s="86" t="s">
        <v>199</v>
      </c>
      <c r="AD22" s="87"/>
      <c r="AE22" s="87"/>
      <c r="AF22" s="87"/>
      <c r="AG22" s="87"/>
      <c r="AH22" s="88"/>
      <c r="AI22" s="91" t="s">
        <v>163</v>
      </c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8"/>
      <c r="BC22" s="80" t="s">
        <v>299</v>
      </c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92"/>
      <c r="BW22" s="80">
        <v>4.22</v>
      </c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92"/>
      <c r="CO22" s="80" t="s">
        <v>299</v>
      </c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2"/>
    </row>
    <row r="23" spans="1:110" ht="140.25" customHeight="1" hidden="1">
      <c r="A23" s="44" t="s">
        <v>74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5"/>
      <c r="AC23" s="86" t="s">
        <v>199</v>
      </c>
      <c r="AD23" s="87"/>
      <c r="AE23" s="87"/>
      <c r="AF23" s="87"/>
      <c r="AG23" s="87"/>
      <c r="AH23" s="88"/>
      <c r="AI23" s="91" t="s">
        <v>264</v>
      </c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8"/>
      <c r="BC23" s="80" t="s">
        <v>299</v>
      </c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92"/>
      <c r="BW23" s="80">
        <v>0</v>
      </c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92"/>
      <c r="CO23" s="80" t="s">
        <v>299</v>
      </c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2"/>
    </row>
    <row r="24" spans="1:110" s="21" customFormat="1" ht="164.25" customHeight="1" hidden="1">
      <c r="A24" s="50" t="s">
        <v>349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  <c r="AC24" s="72" t="s">
        <v>199</v>
      </c>
      <c r="AD24" s="73"/>
      <c r="AE24" s="73"/>
      <c r="AF24" s="73"/>
      <c r="AG24" s="73"/>
      <c r="AH24" s="74"/>
      <c r="AI24" s="75" t="s">
        <v>346</v>
      </c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4"/>
      <c r="BC24" s="76" t="s">
        <v>299</v>
      </c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8"/>
      <c r="BW24" s="76">
        <f>BW27+BW25</f>
        <v>0</v>
      </c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8"/>
      <c r="CO24" s="76" t="s">
        <v>299</v>
      </c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9"/>
    </row>
    <row r="25" spans="1:110" s="23" customFormat="1" ht="202.5" customHeight="1" hidden="1">
      <c r="A25" s="66" t="s">
        <v>350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7"/>
      <c r="AC25" s="68" t="s">
        <v>199</v>
      </c>
      <c r="AD25" s="69"/>
      <c r="AE25" s="69"/>
      <c r="AF25" s="69"/>
      <c r="AG25" s="69"/>
      <c r="AH25" s="69"/>
      <c r="AI25" s="69" t="s">
        <v>347</v>
      </c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70" t="s">
        <v>299</v>
      </c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>
        <v>0</v>
      </c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 t="s">
        <v>299</v>
      </c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1"/>
    </row>
    <row r="26" spans="1:110" s="23" customFormat="1" ht="159.75" customHeight="1" hidden="1">
      <c r="A26" s="66" t="s">
        <v>362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7"/>
      <c r="AC26" s="68" t="s">
        <v>199</v>
      </c>
      <c r="AD26" s="69"/>
      <c r="AE26" s="69"/>
      <c r="AF26" s="69"/>
      <c r="AG26" s="69"/>
      <c r="AH26" s="69"/>
      <c r="AI26" s="69" t="s">
        <v>363</v>
      </c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70" t="s">
        <v>299</v>
      </c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>
        <v>0</v>
      </c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 t="s">
        <v>299</v>
      </c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1"/>
    </row>
    <row r="27" spans="1:110" s="23" customFormat="1" ht="294" customHeight="1" hidden="1">
      <c r="A27" s="66" t="s">
        <v>359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7"/>
      <c r="AC27" s="68" t="s">
        <v>199</v>
      </c>
      <c r="AD27" s="69"/>
      <c r="AE27" s="69"/>
      <c r="AF27" s="69"/>
      <c r="AG27" s="69"/>
      <c r="AH27" s="69"/>
      <c r="AI27" s="69" t="s">
        <v>358</v>
      </c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70" t="s">
        <v>299</v>
      </c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>
        <v>0</v>
      </c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 t="s">
        <v>299</v>
      </c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1"/>
    </row>
    <row r="28" spans="1:110" s="21" customFormat="1" ht="75" customHeight="1">
      <c r="A28" s="50" t="s">
        <v>217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1"/>
      <c r="AC28" s="72" t="s">
        <v>199</v>
      </c>
      <c r="AD28" s="73"/>
      <c r="AE28" s="73"/>
      <c r="AF28" s="73"/>
      <c r="AG28" s="73"/>
      <c r="AH28" s="74"/>
      <c r="AI28" s="75" t="s">
        <v>60</v>
      </c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4"/>
      <c r="BC28" s="76" t="s">
        <v>299</v>
      </c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8"/>
      <c r="BW28" s="76">
        <f>BW31+BW29+BW30</f>
        <v>0.47</v>
      </c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8"/>
      <c r="CO28" s="76" t="s">
        <v>299</v>
      </c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9"/>
    </row>
    <row r="29" spans="1:110" s="23" customFormat="1" ht="107.25" customHeight="1">
      <c r="A29" s="44" t="s">
        <v>141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  <c r="AC29" s="68" t="s">
        <v>199</v>
      </c>
      <c r="AD29" s="69"/>
      <c r="AE29" s="69"/>
      <c r="AF29" s="69"/>
      <c r="AG29" s="69"/>
      <c r="AH29" s="69"/>
      <c r="AI29" s="69" t="s">
        <v>61</v>
      </c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70" t="s">
        <v>299</v>
      </c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>
        <v>0.47</v>
      </c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 t="s">
        <v>299</v>
      </c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1"/>
    </row>
    <row r="30" spans="1:110" s="23" customFormat="1" ht="81" customHeight="1" hidden="1">
      <c r="A30" s="44" t="s">
        <v>75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5"/>
      <c r="AC30" s="68" t="s">
        <v>199</v>
      </c>
      <c r="AD30" s="69"/>
      <c r="AE30" s="69"/>
      <c r="AF30" s="69"/>
      <c r="AG30" s="69"/>
      <c r="AH30" s="69"/>
      <c r="AI30" s="69" t="s">
        <v>76</v>
      </c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70" t="s">
        <v>299</v>
      </c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>
        <v>0</v>
      </c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 t="s">
        <v>299</v>
      </c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1"/>
    </row>
    <row r="31" spans="1:110" s="23" customFormat="1" ht="117" customHeight="1" hidden="1">
      <c r="A31" s="44" t="s">
        <v>339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5"/>
      <c r="AC31" s="68" t="s">
        <v>199</v>
      </c>
      <c r="AD31" s="69"/>
      <c r="AE31" s="69"/>
      <c r="AF31" s="69"/>
      <c r="AG31" s="69"/>
      <c r="AH31" s="69"/>
      <c r="AI31" s="69" t="s">
        <v>114</v>
      </c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70" t="s">
        <v>299</v>
      </c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>
        <v>0</v>
      </c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 t="s">
        <v>299</v>
      </c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1"/>
    </row>
    <row r="32" spans="1:111" s="34" customFormat="1" ht="48" customHeight="1" hidden="1">
      <c r="A32" s="101" t="s">
        <v>125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2"/>
      <c r="AC32" s="103" t="s">
        <v>199</v>
      </c>
      <c r="AD32" s="104"/>
      <c r="AE32" s="104"/>
      <c r="AF32" s="104"/>
      <c r="AG32" s="104"/>
      <c r="AH32" s="104"/>
      <c r="AI32" s="104" t="s">
        <v>13</v>
      </c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93">
        <f>BC33</f>
        <v>0</v>
      </c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>
        <f>BW33+BW53</f>
        <v>0</v>
      </c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121">
        <f aca="true" t="shared" si="0" ref="CO32:CO41">BC32-BW32</f>
        <v>0</v>
      </c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3"/>
      <c r="DG32" s="33"/>
    </row>
    <row r="33" spans="1:110" s="21" customFormat="1" ht="48" customHeight="1" hidden="1">
      <c r="A33" s="50" t="s">
        <v>124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1"/>
      <c r="AC33" s="62" t="s">
        <v>199</v>
      </c>
      <c r="AD33" s="63"/>
      <c r="AE33" s="63"/>
      <c r="AF33" s="63"/>
      <c r="AG33" s="63"/>
      <c r="AH33" s="63"/>
      <c r="AI33" s="63" t="s">
        <v>14</v>
      </c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5">
        <f>BC34+BC35+BC36</f>
        <v>0</v>
      </c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>
        <f>BW34+BW35+BW36+BW37</f>
        <v>0</v>
      </c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>
        <f t="shared" si="0"/>
        <v>0</v>
      </c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105"/>
    </row>
    <row r="34" spans="1:110" ht="97.5" customHeight="1" hidden="1">
      <c r="A34" s="44" t="s">
        <v>126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5"/>
      <c r="AC34" s="46" t="s">
        <v>199</v>
      </c>
      <c r="AD34" s="47"/>
      <c r="AE34" s="47"/>
      <c r="AF34" s="47"/>
      <c r="AG34" s="47"/>
      <c r="AH34" s="47"/>
      <c r="AI34" s="47" t="s">
        <v>15</v>
      </c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8">
        <v>0</v>
      </c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108">
        <v>0</v>
      </c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48">
        <f t="shared" si="0"/>
        <v>0</v>
      </c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9"/>
    </row>
    <row r="35" spans="1:110" ht="128.25" customHeight="1" hidden="1">
      <c r="A35" s="44" t="s">
        <v>127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5"/>
      <c r="AC35" s="46" t="s">
        <v>199</v>
      </c>
      <c r="AD35" s="47"/>
      <c r="AE35" s="47"/>
      <c r="AF35" s="47"/>
      <c r="AG35" s="47"/>
      <c r="AH35" s="47"/>
      <c r="AI35" s="47" t="s">
        <v>16</v>
      </c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8">
        <v>0</v>
      </c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>
        <v>0</v>
      </c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>
        <f t="shared" si="0"/>
        <v>0</v>
      </c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9"/>
    </row>
    <row r="36" spans="1:110" ht="109.5" customHeight="1" hidden="1">
      <c r="A36" s="44" t="s">
        <v>128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5"/>
      <c r="AC36" s="46" t="s">
        <v>199</v>
      </c>
      <c r="AD36" s="47"/>
      <c r="AE36" s="47"/>
      <c r="AF36" s="47"/>
      <c r="AG36" s="47"/>
      <c r="AH36" s="47"/>
      <c r="AI36" s="47" t="s">
        <v>17</v>
      </c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8">
        <v>0</v>
      </c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>
        <v>0</v>
      </c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>
        <f t="shared" si="0"/>
        <v>0</v>
      </c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9"/>
    </row>
    <row r="37" spans="1:110" ht="105" customHeight="1" hidden="1">
      <c r="A37" s="44" t="s">
        <v>129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5"/>
      <c r="AC37" s="46" t="s">
        <v>199</v>
      </c>
      <c r="AD37" s="47"/>
      <c r="AE37" s="47"/>
      <c r="AF37" s="47"/>
      <c r="AG37" s="47"/>
      <c r="AH37" s="47"/>
      <c r="AI37" s="47" t="s">
        <v>18</v>
      </c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8" t="s">
        <v>299</v>
      </c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>
        <v>0</v>
      </c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>
        <f>-BW37</f>
        <v>0</v>
      </c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9"/>
    </row>
    <row r="38" spans="1:111" s="34" customFormat="1" ht="24" customHeight="1">
      <c r="A38" s="97" t="s">
        <v>237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8"/>
      <c r="AC38" s="162" t="s">
        <v>199</v>
      </c>
      <c r="AD38" s="99"/>
      <c r="AE38" s="99"/>
      <c r="AF38" s="99"/>
      <c r="AG38" s="99"/>
      <c r="AH38" s="99"/>
      <c r="AI38" s="99" t="s">
        <v>19</v>
      </c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4">
        <f>BC59</f>
        <v>500500</v>
      </c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>
        <f>BW59</f>
        <v>882048.7899999999</v>
      </c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76">
        <f>BC38-BW38</f>
        <v>-381548.7899999999</v>
      </c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9"/>
      <c r="DG38" s="33"/>
    </row>
    <row r="39" spans="1:110" s="21" customFormat="1" ht="36" customHeight="1" hidden="1">
      <c r="A39" s="50" t="s">
        <v>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1"/>
      <c r="AC39" s="62" t="s">
        <v>199</v>
      </c>
      <c r="AD39" s="63"/>
      <c r="AE39" s="63"/>
      <c r="AF39" s="63"/>
      <c r="AG39" s="63"/>
      <c r="AH39" s="63"/>
      <c r="AI39" s="63" t="s">
        <v>21</v>
      </c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>
        <f>BW40+BW49+BW56</f>
        <v>0</v>
      </c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>
        <f t="shared" si="0"/>
        <v>0</v>
      </c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105"/>
    </row>
    <row r="40" spans="1:110" s="21" customFormat="1" ht="50.25" customHeight="1" hidden="1">
      <c r="A40" s="50" t="s">
        <v>155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1"/>
      <c r="AC40" s="62" t="s">
        <v>199</v>
      </c>
      <c r="AD40" s="63"/>
      <c r="AE40" s="63"/>
      <c r="AF40" s="63"/>
      <c r="AG40" s="63"/>
      <c r="AH40" s="63"/>
      <c r="AI40" s="63" t="s">
        <v>22</v>
      </c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5" t="str">
        <f>BC41</f>
        <v>-</v>
      </c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>
        <f>BW41+BW44</f>
        <v>0</v>
      </c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 t="e">
        <f t="shared" si="0"/>
        <v>#VALUE!</v>
      </c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105"/>
    </row>
    <row r="41" spans="1:110" s="21" customFormat="1" ht="50.25" customHeight="1" hidden="1">
      <c r="A41" s="125" t="s">
        <v>167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6"/>
      <c r="AC41" s="62" t="s">
        <v>199</v>
      </c>
      <c r="AD41" s="63"/>
      <c r="AE41" s="63"/>
      <c r="AF41" s="63"/>
      <c r="AG41" s="63"/>
      <c r="AH41" s="63"/>
      <c r="AI41" s="63" t="s">
        <v>23</v>
      </c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5" t="s">
        <v>299</v>
      </c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>
        <f>BW42+BW43</f>
        <v>0</v>
      </c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 t="e">
        <f t="shared" si="0"/>
        <v>#VALUE!</v>
      </c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105"/>
    </row>
    <row r="42" spans="1:110" ht="93" customHeight="1" hidden="1">
      <c r="A42" s="129" t="s">
        <v>136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0"/>
      <c r="AC42" s="46" t="s">
        <v>199</v>
      </c>
      <c r="AD42" s="47"/>
      <c r="AE42" s="47"/>
      <c r="AF42" s="47"/>
      <c r="AG42" s="47"/>
      <c r="AH42" s="47"/>
      <c r="AI42" s="47" t="s">
        <v>24</v>
      </c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8" t="s">
        <v>299</v>
      </c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>
        <v>0</v>
      </c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>
        <f>-BW42</f>
        <v>0</v>
      </c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9"/>
    </row>
    <row r="43" spans="1:110" ht="50.25" customHeight="1" hidden="1">
      <c r="A43" s="129" t="s">
        <v>167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30"/>
      <c r="AC43" s="46" t="s">
        <v>199</v>
      </c>
      <c r="AD43" s="47"/>
      <c r="AE43" s="47"/>
      <c r="AF43" s="47"/>
      <c r="AG43" s="47"/>
      <c r="AH43" s="47"/>
      <c r="AI43" s="47" t="s">
        <v>25</v>
      </c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8" t="s">
        <v>299</v>
      </c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>
        <v>0</v>
      </c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>
        <f>-BW43</f>
        <v>0</v>
      </c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9"/>
    </row>
    <row r="44" spans="1:110" s="27" customFormat="1" ht="69.75" customHeight="1" hidden="1">
      <c r="A44" s="127" t="s">
        <v>165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8"/>
      <c r="AC44" s="181" t="s">
        <v>199</v>
      </c>
      <c r="AD44" s="100"/>
      <c r="AE44" s="100"/>
      <c r="AF44" s="100"/>
      <c r="AG44" s="100"/>
      <c r="AH44" s="100"/>
      <c r="AI44" s="100" t="s">
        <v>168</v>
      </c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6" t="s">
        <v>299</v>
      </c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>
        <f>BW47</f>
        <v>0</v>
      </c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>
        <f>-BW44</f>
        <v>0</v>
      </c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7"/>
    </row>
    <row r="45" spans="1:110" s="23" customFormat="1" ht="69.75" customHeight="1" hidden="1">
      <c r="A45" s="89" t="s">
        <v>165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68" t="s">
        <v>199</v>
      </c>
      <c r="AD45" s="69"/>
      <c r="AE45" s="69"/>
      <c r="AF45" s="69"/>
      <c r="AG45" s="69"/>
      <c r="AH45" s="69"/>
      <c r="AI45" s="69" t="s">
        <v>157</v>
      </c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70" t="s">
        <v>299</v>
      </c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>
        <v>0</v>
      </c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>
        <f>-BW45</f>
        <v>0</v>
      </c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1"/>
    </row>
    <row r="46" spans="1:110" s="23" customFormat="1" ht="15" customHeight="1" hidden="1">
      <c r="A46" s="95" t="s">
        <v>8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68" t="s">
        <v>199</v>
      </c>
      <c r="AD46" s="69"/>
      <c r="AE46" s="69"/>
      <c r="AF46" s="69"/>
      <c r="AG46" s="69"/>
      <c r="AH46" s="69"/>
      <c r="AI46" s="69" t="s">
        <v>250</v>
      </c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70" t="s">
        <v>299</v>
      </c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>
        <v>0</v>
      </c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>
        <f aca="true" t="shared" si="1" ref="CO46:CO54">-BW46</f>
        <v>0</v>
      </c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1"/>
    </row>
    <row r="47" spans="1:110" s="23" customFormat="1" ht="69" customHeight="1" hidden="1">
      <c r="A47" s="95" t="s">
        <v>176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8" t="s">
        <v>199</v>
      </c>
      <c r="AD47" s="69"/>
      <c r="AE47" s="69"/>
      <c r="AF47" s="69"/>
      <c r="AG47" s="69"/>
      <c r="AH47" s="69"/>
      <c r="AI47" s="69" t="s">
        <v>177</v>
      </c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70" t="s">
        <v>299</v>
      </c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>
        <v>0</v>
      </c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>
        <f t="shared" si="1"/>
        <v>0</v>
      </c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1"/>
    </row>
    <row r="48" spans="1:110" s="23" customFormat="1" ht="15" customHeight="1" hidden="1">
      <c r="A48" s="89" t="s">
        <v>165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68" t="s">
        <v>199</v>
      </c>
      <c r="AD48" s="69"/>
      <c r="AE48" s="69"/>
      <c r="AF48" s="69"/>
      <c r="AG48" s="69"/>
      <c r="AH48" s="69"/>
      <c r="AI48" s="69" t="s">
        <v>173</v>
      </c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70" t="s">
        <v>299</v>
      </c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>
        <v>0</v>
      </c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>
        <f t="shared" si="1"/>
        <v>0</v>
      </c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1"/>
    </row>
    <row r="49" spans="1:110" s="21" customFormat="1" ht="71.25" customHeight="1" hidden="1">
      <c r="A49" s="50" t="s">
        <v>332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62" t="s">
        <v>199</v>
      </c>
      <c r="AD49" s="63"/>
      <c r="AE49" s="63"/>
      <c r="AF49" s="63"/>
      <c r="AG49" s="63"/>
      <c r="AH49" s="63"/>
      <c r="AI49" s="63" t="s">
        <v>26</v>
      </c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5" t="str">
        <f>BC50</f>
        <v>-</v>
      </c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>
        <f>BW50</f>
        <v>0</v>
      </c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>
        <f>-BW49</f>
        <v>0</v>
      </c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105"/>
    </row>
    <row r="50" spans="1:110" s="21" customFormat="1" ht="69" customHeight="1" hidden="1">
      <c r="A50" s="50" t="s">
        <v>175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62" t="s">
        <v>199</v>
      </c>
      <c r="AD50" s="63"/>
      <c r="AE50" s="63"/>
      <c r="AF50" s="63"/>
      <c r="AG50" s="63"/>
      <c r="AH50" s="63"/>
      <c r="AI50" s="63" t="s">
        <v>27</v>
      </c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5" t="s">
        <v>299</v>
      </c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>
        <f>BW51+BW52</f>
        <v>0</v>
      </c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>
        <f>-BW50</f>
        <v>0</v>
      </c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105"/>
    </row>
    <row r="51" spans="1:110" ht="104.25" customHeight="1" hidden="1">
      <c r="A51" s="44" t="s">
        <v>142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5"/>
      <c r="AC51" s="46" t="s">
        <v>199</v>
      </c>
      <c r="AD51" s="47"/>
      <c r="AE51" s="47"/>
      <c r="AF51" s="47"/>
      <c r="AG51" s="47"/>
      <c r="AH51" s="47"/>
      <c r="AI51" s="47" t="s">
        <v>28</v>
      </c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8" t="s">
        <v>299</v>
      </c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>
        <f>-BW51</f>
        <v>0</v>
      </c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9"/>
    </row>
    <row r="52" spans="1:110" ht="63" customHeight="1" hidden="1">
      <c r="A52" s="44" t="s">
        <v>135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5"/>
      <c r="AC52" s="46" t="s">
        <v>199</v>
      </c>
      <c r="AD52" s="47"/>
      <c r="AE52" s="47"/>
      <c r="AF52" s="47"/>
      <c r="AG52" s="47"/>
      <c r="AH52" s="47"/>
      <c r="AI52" s="47" t="s">
        <v>134</v>
      </c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8" t="s">
        <v>299</v>
      </c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>
        <f>-BW52</f>
        <v>0</v>
      </c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9"/>
    </row>
    <row r="53" spans="1:110" s="21" customFormat="1" ht="86.25" customHeight="1" hidden="1">
      <c r="A53" s="50" t="s">
        <v>179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62" t="s">
        <v>199</v>
      </c>
      <c r="AD53" s="63"/>
      <c r="AE53" s="63"/>
      <c r="AF53" s="63"/>
      <c r="AG53" s="63"/>
      <c r="AH53" s="63"/>
      <c r="AI53" s="63" t="s">
        <v>158</v>
      </c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5" t="s">
        <v>299</v>
      </c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>
        <f>BW54+BW55</f>
        <v>0</v>
      </c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>
        <f>-BW53</f>
        <v>0</v>
      </c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105"/>
    </row>
    <row r="54" spans="1:110" s="23" customFormat="1" ht="15" customHeight="1" hidden="1">
      <c r="A54" s="95" t="s">
        <v>180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6"/>
      <c r="AC54" s="68" t="s">
        <v>199</v>
      </c>
      <c r="AD54" s="69"/>
      <c r="AE54" s="69"/>
      <c r="AF54" s="69"/>
      <c r="AG54" s="69"/>
      <c r="AH54" s="69"/>
      <c r="AI54" s="69" t="s">
        <v>159</v>
      </c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70" t="s">
        <v>299</v>
      </c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>
        <v>0</v>
      </c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>
        <f t="shared" si="1"/>
        <v>0</v>
      </c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1"/>
    </row>
    <row r="55" spans="1:110" s="23" customFormat="1" ht="77.25" customHeight="1" hidden="1">
      <c r="A55" s="95" t="s">
        <v>185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6"/>
      <c r="AC55" s="68" t="s">
        <v>199</v>
      </c>
      <c r="AD55" s="69"/>
      <c r="AE55" s="69"/>
      <c r="AF55" s="69"/>
      <c r="AG55" s="69"/>
      <c r="AH55" s="69"/>
      <c r="AI55" s="69" t="s">
        <v>178</v>
      </c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70" t="s">
        <v>299</v>
      </c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>
        <v>0</v>
      </c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>
        <f>-BW55</f>
        <v>0</v>
      </c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1"/>
    </row>
    <row r="56" spans="1:110" s="21" customFormat="1" ht="36" customHeight="1" hidden="1">
      <c r="A56" s="50" t="s">
        <v>164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1"/>
      <c r="AC56" s="62" t="s">
        <v>199</v>
      </c>
      <c r="AD56" s="63"/>
      <c r="AE56" s="63"/>
      <c r="AF56" s="63"/>
      <c r="AG56" s="63"/>
      <c r="AH56" s="63"/>
      <c r="AI56" s="63" t="s">
        <v>29</v>
      </c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5" t="s">
        <v>299</v>
      </c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>
        <f>BW57+BW58</f>
        <v>0</v>
      </c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>
        <f>-BW56</f>
        <v>0</v>
      </c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105"/>
    </row>
    <row r="57" spans="1:110" ht="83.25" customHeight="1" hidden="1">
      <c r="A57" s="44" t="s">
        <v>137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5"/>
      <c r="AC57" s="46" t="s">
        <v>199</v>
      </c>
      <c r="AD57" s="47"/>
      <c r="AE57" s="47"/>
      <c r="AF57" s="47"/>
      <c r="AG57" s="47"/>
      <c r="AH57" s="47"/>
      <c r="AI57" s="47" t="s">
        <v>31</v>
      </c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8" t="s">
        <v>299</v>
      </c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>
        <f>-BW57</f>
        <v>0</v>
      </c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9"/>
    </row>
    <row r="58" spans="1:110" ht="50.25" customHeight="1" hidden="1">
      <c r="A58" s="44" t="s">
        <v>151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5"/>
      <c r="AC58" s="46" t="s">
        <v>199</v>
      </c>
      <c r="AD58" s="47"/>
      <c r="AE58" s="47"/>
      <c r="AF58" s="47"/>
      <c r="AG58" s="47"/>
      <c r="AH58" s="47"/>
      <c r="AI58" s="47" t="s">
        <v>77</v>
      </c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8" t="s">
        <v>299</v>
      </c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>
        <f>-BW58</f>
        <v>0</v>
      </c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9"/>
    </row>
    <row r="59" spans="1:110" s="21" customFormat="1" ht="25.5" customHeight="1">
      <c r="A59" s="50" t="s">
        <v>238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1"/>
      <c r="AC59" s="62" t="s">
        <v>199</v>
      </c>
      <c r="AD59" s="63"/>
      <c r="AE59" s="63"/>
      <c r="AF59" s="63"/>
      <c r="AG59" s="63"/>
      <c r="AH59" s="63"/>
      <c r="AI59" s="63" t="s">
        <v>32</v>
      </c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5">
        <f>BC60</f>
        <v>500500</v>
      </c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>
        <f>BW60</f>
        <v>882048.7899999999</v>
      </c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76">
        <f>BC59-BW59</f>
        <v>-381548.7899999999</v>
      </c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9"/>
    </row>
    <row r="60" spans="1:110" s="21" customFormat="1" ht="39.75" customHeight="1">
      <c r="A60" s="50" t="s">
        <v>238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1"/>
      <c r="AC60" s="62" t="s">
        <v>199</v>
      </c>
      <c r="AD60" s="63"/>
      <c r="AE60" s="63"/>
      <c r="AF60" s="63"/>
      <c r="AG60" s="63"/>
      <c r="AH60" s="63"/>
      <c r="AI60" s="63" t="s">
        <v>33</v>
      </c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76">
        <f>BC61</f>
        <v>500500</v>
      </c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8"/>
      <c r="BW60" s="65">
        <f>BW61+BW62</f>
        <v>882048.7899999999</v>
      </c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76">
        <f>BC60-BW60</f>
        <v>-381548.7899999999</v>
      </c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9"/>
    </row>
    <row r="61" spans="1:110" ht="64.5" customHeight="1">
      <c r="A61" s="44" t="s">
        <v>80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5"/>
      <c r="AC61" s="46" t="s">
        <v>199</v>
      </c>
      <c r="AD61" s="47"/>
      <c r="AE61" s="47"/>
      <c r="AF61" s="47"/>
      <c r="AG61" s="47"/>
      <c r="AH61" s="47"/>
      <c r="AI61" s="47" t="s">
        <v>34</v>
      </c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8">
        <v>500500</v>
      </c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>
        <v>881973.2</v>
      </c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76">
        <f>BC61-BW61</f>
        <v>-381473.19999999995</v>
      </c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9"/>
    </row>
    <row r="62" spans="1:110" ht="36" customHeight="1">
      <c r="A62" s="44" t="s">
        <v>81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5"/>
      <c r="AC62" s="46" t="s">
        <v>199</v>
      </c>
      <c r="AD62" s="47"/>
      <c r="AE62" s="47"/>
      <c r="AF62" s="47"/>
      <c r="AG62" s="47"/>
      <c r="AH62" s="47"/>
      <c r="AI62" s="47" t="s">
        <v>78</v>
      </c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8" t="s">
        <v>299</v>
      </c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>
        <v>75.59</v>
      </c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 t="s">
        <v>299</v>
      </c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9"/>
    </row>
    <row r="63" spans="1:110" ht="82.5" customHeight="1" hidden="1">
      <c r="A63" s="44" t="s">
        <v>351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5"/>
      <c r="AC63" s="46" t="s">
        <v>199</v>
      </c>
      <c r="AD63" s="47"/>
      <c r="AE63" s="47"/>
      <c r="AF63" s="47"/>
      <c r="AG63" s="47"/>
      <c r="AH63" s="47"/>
      <c r="AI63" s="47" t="s">
        <v>348</v>
      </c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8" t="s">
        <v>299</v>
      </c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>
        <v>0</v>
      </c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 t="s">
        <v>299</v>
      </c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9"/>
    </row>
    <row r="64" spans="1:110" s="21" customFormat="1" ht="49.5" customHeight="1" hidden="1">
      <c r="A64" s="50" t="s">
        <v>161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1"/>
      <c r="AC64" s="62" t="s">
        <v>199</v>
      </c>
      <c r="AD64" s="63"/>
      <c r="AE64" s="63"/>
      <c r="AF64" s="63"/>
      <c r="AG64" s="63"/>
      <c r="AH64" s="63"/>
      <c r="AI64" s="63" t="s">
        <v>160</v>
      </c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76" t="s">
        <v>299</v>
      </c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8"/>
      <c r="BW64" s="65">
        <f>BW65+BW66+BW67</f>
        <v>0</v>
      </c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>
        <f>-BW64</f>
        <v>0</v>
      </c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105"/>
    </row>
    <row r="65" spans="1:110" ht="48" customHeight="1" hidden="1">
      <c r="A65" s="44" t="s">
        <v>161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5"/>
      <c r="AC65" s="46" t="s">
        <v>199</v>
      </c>
      <c r="AD65" s="47"/>
      <c r="AE65" s="47"/>
      <c r="AF65" s="47"/>
      <c r="AG65" s="47"/>
      <c r="AH65" s="47"/>
      <c r="AI65" s="47" t="s">
        <v>162</v>
      </c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8" t="s">
        <v>299</v>
      </c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65">
        <f>-BW65</f>
        <v>0</v>
      </c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105"/>
    </row>
    <row r="66" spans="1:110" s="23" customFormat="1" ht="48" customHeight="1" hidden="1">
      <c r="A66" s="95" t="s">
        <v>161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6"/>
      <c r="AC66" s="68" t="s">
        <v>199</v>
      </c>
      <c r="AD66" s="69"/>
      <c r="AE66" s="69"/>
      <c r="AF66" s="69"/>
      <c r="AG66" s="69"/>
      <c r="AH66" s="69"/>
      <c r="AI66" s="69" t="s">
        <v>188</v>
      </c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70" t="s">
        <v>299</v>
      </c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>
        <v>0</v>
      </c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>
        <f>-BW66</f>
        <v>0</v>
      </c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1"/>
    </row>
    <row r="67" spans="1:110" s="23" customFormat="1" ht="15" customHeight="1" hidden="1">
      <c r="A67" s="95" t="s">
        <v>161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6"/>
      <c r="AC67" s="68" t="s">
        <v>199</v>
      </c>
      <c r="AD67" s="69"/>
      <c r="AE67" s="69"/>
      <c r="AF67" s="69"/>
      <c r="AG67" s="69"/>
      <c r="AH67" s="69"/>
      <c r="AI67" s="69" t="s">
        <v>189</v>
      </c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70" t="s">
        <v>299</v>
      </c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>
        <v>0</v>
      </c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>
        <v>0</v>
      </c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1"/>
    </row>
    <row r="68" spans="1:110" s="23" customFormat="1" ht="18" customHeight="1" hidden="1">
      <c r="A68" s="95" t="s">
        <v>174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6"/>
      <c r="AC68" s="68" t="s">
        <v>199</v>
      </c>
      <c r="AD68" s="69"/>
      <c r="AE68" s="69"/>
      <c r="AF68" s="69"/>
      <c r="AG68" s="69"/>
      <c r="AH68" s="69"/>
      <c r="AI68" s="69" t="s">
        <v>303</v>
      </c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70" t="s">
        <v>299</v>
      </c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>
        <v>0</v>
      </c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48">
        <f>-BW68</f>
        <v>0</v>
      </c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9"/>
    </row>
    <row r="69" spans="1:110" s="21" customFormat="1" ht="48" customHeight="1" hidden="1">
      <c r="A69" s="50" t="s">
        <v>221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1"/>
      <c r="AC69" s="62" t="s">
        <v>199</v>
      </c>
      <c r="AD69" s="63"/>
      <c r="AE69" s="63"/>
      <c r="AF69" s="63"/>
      <c r="AG69" s="63"/>
      <c r="AH69" s="63"/>
      <c r="AI69" s="63" t="s">
        <v>160</v>
      </c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76" t="s">
        <v>299</v>
      </c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8"/>
      <c r="BW69" s="65">
        <f>BW70+BW71</f>
        <v>0</v>
      </c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>
        <f>-BW69</f>
        <v>0</v>
      </c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105"/>
    </row>
    <row r="70" spans="1:110" s="23" customFormat="1" ht="41.25" customHeight="1" hidden="1">
      <c r="A70" s="44" t="s">
        <v>153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5"/>
      <c r="AC70" s="68" t="s">
        <v>199</v>
      </c>
      <c r="AD70" s="69"/>
      <c r="AE70" s="69"/>
      <c r="AF70" s="69"/>
      <c r="AG70" s="69"/>
      <c r="AH70" s="69"/>
      <c r="AI70" s="69" t="s">
        <v>162</v>
      </c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70" t="s">
        <v>299</v>
      </c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>
        <v>0</v>
      </c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48">
        <f>-BW70</f>
        <v>0</v>
      </c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9"/>
    </row>
    <row r="71" spans="1:110" s="23" customFormat="1" ht="79.5" customHeight="1" hidden="1">
      <c r="A71" s="44" t="s">
        <v>153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5"/>
      <c r="AC71" s="68" t="s">
        <v>199</v>
      </c>
      <c r="AD71" s="69"/>
      <c r="AE71" s="69"/>
      <c r="AF71" s="69"/>
      <c r="AG71" s="69"/>
      <c r="AH71" s="69"/>
      <c r="AI71" s="69" t="s">
        <v>188</v>
      </c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70" t="s">
        <v>299</v>
      </c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>
        <v>0</v>
      </c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48">
        <f>-BW71</f>
        <v>0</v>
      </c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9"/>
    </row>
    <row r="72" spans="1:111" s="34" customFormat="1" ht="27.75" customHeight="1">
      <c r="A72" s="97" t="s">
        <v>239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8"/>
      <c r="AC72" s="162" t="s">
        <v>199</v>
      </c>
      <c r="AD72" s="99"/>
      <c r="AE72" s="99"/>
      <c r="AF72" s="99"/>
      <c r="AG72" s="99"/>
      <c r="AH72" s="99"/>
      <c r="AI72" s="99" t="s">
        <v>35</v>
      </c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4">
        <f>BC73+BC78</f>
        <v>5070000</v>
      </c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>
        <f>BW73+BW78</f>
        <v>396957.86</v>
      </c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109">
        <f>BC72-BW72</f>
        <v>4673042.14</v>
      </c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1"/>
      <c r="DG72" s="33"/>
    </row>
    <row r="73" spans="1:110" s="21" customFormat="1" ht="22.5" customHeight="1">
      <c r="A73" s="50" t="s">
        <v>115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1"/>
      <c r="AC73" s="62" t="s">
        <v>199</v>
      </c>
      <c r="AD73" s="63"/>
      <c r="AE73" s="63"/>
      <c r="AF73" s="63"/>
      <c r="AG73" s="63"/>
      <c r="AH73" s="63"/>
      <c r="AI73" s="63" t="s">
        <v>36</v>
      </c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5">
        <f>SUM(BC74)</f>
        <v>150000</v>
      </c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>
        <f>BW74</f>
        <v>3082.1299999999997</v>
      </c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76">
        <f>BC73-BW73</f>
        <v>146917.87</v>
      </c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9"/>
    </row>
    <row r="74" spans="1:111" s="21" customFormat="1" ht="75" customHeight="1">
      <c r="A74" s="50" t="s">
        <v>150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1"/>
      <c r="AC74" s="62" t="s">
        <v>199</v>
      </c>
      <c r="AD74" s="63"/>
      <c r="AE74" s="63"/>
      <c r="AF74" s="63"/>
      <c r="AG74" s="63"/>
      <c r="AH74" s="63"/>
      <c r="AI74" s="63" t="s">
        <v>37</v>
      </c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5">
        <f>BC75</f>
        <v>150000</v>
      </c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>
        <f>BW75+BW76</f>
        <v>3082.1299999999997</v>
      </c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76">
        <f>BC74-BW74</f>
        <v>146917.87</v>
      </c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9"/>
      <c r="DG74" s="28"/>
    </row>
    <row r="75" spans="1:110" ht="111.75" customHeight="1">
      <c r="A75" s="44" t="s">
        <v>316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5"/>
      <c r="AC75" s="46" t="s">
        <v>199</v>
      </c>
      <c r="AD75" s="47"/>
      <c r="AE75" s="47"/>
      <c r="AF75" s="47"/>
      <c r="AG75" s="47"/>
      <c r="AH75" s="47"/>
      <c r="AI75" s="47" t="s">
        <v>38</v>
      </c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8">
        <v>150000</v>
      </c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>
        <v>3006.39</v>
      </c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76">
        <f>BC75-BW75</f>
        <v>146993.61</v>
      </c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9"/>
    </row>
    <row r="76" spans="1:110" ht="87" customHeight="1">
      <c r="A76" s="44" t="s">
        <v>317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5"/>
      <c r="AC76" s="46" t="s">
        <v>199</v>
      </c>
      <c r="AD76" s="47"/>
      <c r="AE76" s="47"/>
      <c r="AF76" s="47"/>
      <c r="AG76" s="47"/>
      <c r="AH76" s="47"/>
      <c r="AI76" s="47" t="s">
        <v>66</v>
      </c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8" t="s">
        <v>299</v>
      </c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>
        <v>75.74</v>
      </c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80" t="s">
        <v>299</v>
      </c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2"/>
    </row>
    <row r="77" spans="1:110" ht="83.25" customHeight="1" hidden="1">
      <c r="A77" s="44" t="s">
        <v>182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5"/>
      <c r="AC77" s="46" t="s">
        <v>199</v>
      </c>
      <c r="AD77" s="47"/>
      <c r="AE77" s="47"/>
      <c r="AF77" s="47"/>
      <c r="AG77" s="47"/>
      <c r="AH77" s="47"/>
      <c r="AI77" s="47" t="s">
        <v>67</v>
      </c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8" t="s">
        <v>299</v>
      </c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>
        <v>0</v>
      </c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>
        <f>-BW77</f>
        <v>0</v>
      </c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9"/>
    </row>
    <row r="78" spans="1:110" s="21" customFormat="1" ht="20.25" customHeight="1">
      <c r="A78" s="50" t="s">
        <v>241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1"/>
      <c r="AC78" s="62" t="s">
        <v>199</v>
      </c>
      <c r="AD78" s="63"/>
      <c r="AE78" s="63"/>
      <c r="AF78" s="63"/>
      <c r="AG78" s="63"/>
      <c r="AH78" s="63"/>
      <c r="AI78" s="63" t="s">
        <v>39</v>
      </c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5">
        <f>SUM(BC79+BC83)</f>
        <v>4920000</v>
      </c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>
        <f>BW79+BW83</f>
        <v>393875.73</v>
      </c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76">
        <f>BC78-BW78</f>
        <v>4526124.27</v>
      </c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9"/>
    </row>
    <row r="79" spans="1:110" s="21" customFormat="1" ht="27.75" customHeight="1">
      <c r="A79" s="50" t="s">
        <v>148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1"/>
      <c r="AC79" s="62" t="s">
        <v>199</v>
      </c>
      <c r="AD79" s="63"/>
      <c r="AE79" s="63"/>
      <c r="AF79" s="63"/>
      <c r="AG79" s="63"/>
      <c r="AH79" s="63"/>
      <c r="AI79" s="63" t="s">
        <v>6</v>
      </c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5">
        <f>BC80</f>
        <v>1070000</v>
      </c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>
        <f>BW80</f>
        <v>341664</v>
      </c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76">
        <f>BC79-BW79</f>
        <v>728336</v>
      </c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9"/>
    </row>
    <row r="80" spans="1:110" s="21" customFormat="1" ht="49.5" customHeight="1">
      <c r="A80" s="50" t="s">
        <v>143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1"/>
      <c r="AC80" s="62" t="s">
        <v>199</v>
      </c>
      <c r="AD80" s="63"/>
      <c r="AE80" s="63"/>
      <c r="AF80" s="63"/>
      <c r="AG80" s="63"/>
      <c r="AH80" s="63"/>
      <c r="AI80" s="63" t="s">
        <v>64</v>
      </c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5">
        <f>BC81</f>
        <v>1070000</v>
      </c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>
        <f>BW81+BW82</f>
        <v>341664</v>
      </c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76">
        <f>BC80-BW80</f>
        <v>728336</v>
      </c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9"/>
    </row>
    <row r="81" spans="1:110" ht="97.5" customHeight="1">
      <c r="A81" s="44" t="s">
        <v>315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5"/>
      <c r="AC81" s="46" t="s">
        <v>199</v>
      </c>
      <c r="AD81" s="47"/>
      <c r="AE81" s="47"/>
      <c r="AF81" s="47"/>
      <c r="AG81" s="47"/>
      <c r="AH81" s="47"/>
      <c r="AI81" s="47" t="s">
        <v>65</v>
      </c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8">
        <v>1070000</v>
      </c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>
        <v>341664</v>
      </c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76">
        <f>BC81-BW81</f>
        <v>728336</v>
      </c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9"/>
    </row>
    <row r="82" spans="1:110" ht="70.5" customHeight="1" hidden="1">
      <c r="A82" s="44" t="s">
        <v>85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5"/>
      <c r="AC82" s="46" t="s">
        <v>199</v>
      </c>
      <c r="AD82" s="47"/>
      <c r="AE82" s="47"/>
      <c r="AF82" s="47"/>
      <c r="AG82" s="47"/>
      <c r="AH82" s="47"/>
      <c r="AI82" s="47" t="s">
        <v>79</v>
      </c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8" t="s">
        <v>299</v>
      </c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>
        <v>0</v>
      </c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 t="s">
        <v>299</v>
      </c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9"/>
    </row>
    <row r="83" spans="1:110" s="21" customFormat="1" ht="30" customHeight="1">
      <c r="A83" s="50" t="s">
        <v>149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1"/>
      <c r="AC83" s="62" t="s">
        <v>199</v>
      </c>
      <c r="AD83" s="63"/>
      <c r="AE83" s="63"/>
      <c r="AF83" s="63"/>
      <c r="AG83" s="63"/>
      <c r="AH83" s="63"/>
      <c r="AI83" s="63" t="s">
        <v>69</v>
      </c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5">
        <f>BC84</f>
        <v>3850000</v>
      </c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>
        <f>BW84</f>
        <v>52211.73</v>
      </c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76">
        <f>BC83-BW83</f>
        <v>3797788.27</v>
      </c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9"/>
    </row>
    <row r="84" spans="1:110" s="21" customFormat="1" ht="68.25" customHeight="1">
      <c r="A84" s="50" t="s">
        <v>147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1"/>
      <c r="AC84" s="62" t="s">
        <v>199</v>
      </c>
      <c r="AD84" s="63"/>
      <c r="AE84" s="63"/>
      <c r="AF84" s="63"/>
      <c r="AG84" s="63"/>
      <c r="AH84" s="63"/>
      <c r="AI84" s="63" t="s">
        <v>68</v>
      </c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5">
        <f>BC85</f>
        <v>3850000</v>
      </c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>
        <f>BW85+BW86+BW87</f>
        <v>52211.73</v>
      </c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76">
        <f>BC84-BW84</f>
        <v>3797788.27</v>
      </c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9"/>
    </row>
    <row r="85" spans="1:110" ht="111" customHeight="1">
      <c r="A85" s="44" t="s">
        <v>311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5"/>
      <c r="AC85" s="46" t="s">
        <v>199</v>
      </c>
      <c r="AD85" s="47"/>
      <c r="AE85" s="47"/>
      <c r="AF85" s="47"/>
      <c r="AG85" s="47"/>
      <c r="AH85" s="47"/>
      <c r="AI85" s="47" t="s">
        <v>70</v>
      </c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8">
        <v>3850000</v>
      </c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>
        <v>51323.79</v>
      </c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76">
        <f>BC85-BW85</f>
        <v>3798676.21</v>
      </c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9"/>
    </row>
    <row r="86" spans="1:110" ht="84.75" customHeight="1">
      <c r="A86" s="44" t="s">
        <v>318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5"/>
      <c r="AC86" s="46" t="s">
        <v>199</v>
      </c>
      <c r="AD86" s="47"/>
      <c r="AE86" s="47"/>
      <c r="AF86" s="47"/>
      <c r="AG86" s="47"/>
      <c r="AH86" s="47"/>
      <c r="AI86" s="47" t="s">
        <v>72</v>
      </c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8" t="s">
        <v>299</v>
      </c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>
        <v>887.94</v>
      </c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80" t="s">
        <v>299</v>
      </c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2"/>
    </row>
    <row r="87" spans="1:110" s="23" customFormat="1" ht="109.5" customHeight="1" hidden="1">
      <c r="A87" s="44" t="s">
        <v>86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5"/>
      <c r="AC87" s="46" t="s">
        <v>199</v>
      </c>
      <c r="AD87" s="47"/>
      <c r="AE87" s="47"/>
      <c r="AF87" s="47"/>
      <c r="AG87" s="47"/>
      <c r="AH87" s="47"/>
      <c r="AI87" s="47" t="s">
        <v>71</v>
      </c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8" t="s">
        <v>299</v>
      </c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>
        <v>0</v>
      </c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 t="s">
        <v>299</v>
      </c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9"/>
    </row>
    <row r="88" spans="1:110" s="23" customFormat="1" ht="80.25" customHeight="1" hidden="1">
      <c r="A88" s="44" t="s">
        <v>138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5"/>
      <c r="AC88" s="68"/>
      <c r="AD88" s="69"/>
      <c r="AE88" s="69"/>
      <c r="AF88" s="69"/>
      <c r="AG88" s="69"/>
      <c r="AH88" s="69"/>
      <c r="AI88" s="47" t="s">
        <v>291</v>
      </c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8" t="s">
        <v>299</v>
      </c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>
        <v>0</v>
      </c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>
        <f>BW88</f>
        <v>0</v>
      </c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9"/>
    </row>
    <row r="89" spans="1:111" s="35" customFormat="1" ht="21.75" customHeight="1">
      <c r="A89" s="97" t="s">
        <v>242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8"/>
      <c r="AC89" s="162" t="s">
        <v>199</v>
      </c>
      <c r="AD89" s="99"/>
      <c r="AE89" s="99"/>
      <c r="AF89" s="99"/>
      <c r="AG89" s="99"/>
      <c r="AH89" s="99"/>
      <c r="AI89" s="99" t="s">
        <v>40</v>
      </c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4">
        <f>BC90</f>
        <v>15000</v>
      </c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>
        <f>BW90</f>
        <v>3100</v>
      </c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109">
        <f>BC89-BW89</f>
        <v>11900</v>
      </c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1"/>
      <c r="DG89" s="33"/>
    </row>
    <row r="90" spans="1:110" ht="69" customHeight="1">
      <c r="A90" s="44" t="s">
        <v>73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5"/>
      <c r="AC90" s="46" t="s">
        <v>199</v>
      </c>
      <c r="AD90" s="47"/>
      <c r="AE90" s="47"/>
      <c r="AF90" s="47"/>
      <c r="AG90" s="47"/>
      <c r="AH90" s="47"/>
      <c r="AI90" s="47" t="s">
        <v>352</v>
      </c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8">
        <f>BC91</f>
        <v>15000</v>
      </c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>
        <f>BW91</f>
        <v>3100</v>
      </c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76">
        <f>BC90-BW90</f>
        <v>11900</v>
      </c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9"/>
    </row>
    <row r="91" spans="1:110" ht="106.5" customHeight="1">
      <c r="A91" s="44" t="s">
        <v>104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5"/>
      <c r="AC91" s="46" t="s">
        <v>199</v>
      </c>
      <c r="AD91" s="47"/>
      <c r="AE91" s="47"/>
      <c r="AF91" s="47"/>
      <c r="AG91" s="47"/>
      <c r="AH91" s="47"/>
      <c r="AI91" s="47" t="s">
        <v>41</v>
      </c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8">
        <v>15000</v>
      </c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>
        <f>BW92</f>
        <v>3100</v>
      </c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76">
        <f>BC91-BW91</f>
        <v>11900</v>
      </c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9"/>
    </row>
    <row r="92" spans="1:110" ht="107.25" customHeight="1">
      <c r="A92" s="44" t="s">
        <v>104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5"/>
      <c r="AC92" s="46" t="s">
        <v>199</v>
      </c>
      <c r="AD92" s="47"/>
      <c r="AE92" s="47"/>
      <c r="AF92" s="47"/>
      <c r="AG92" s="47"/>
      <c r="AH92" s="47"/>
      <c r="AI92" s="47" t="s">
        <v>42</v>
      </c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8">
        <v>15000</v>
      </c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>
        <v>3100</v>
      </c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>
        <f>BC92-BW92</f>
        <v>11900</v>
      </c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9"/>
    </row>
    <row r="93" spans="1:110" ht="93" customHeight="1" hidden="1">
      <c r="A93" s="44" t="s">
        <v>104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5"/>
      <c r="AC93" s="46" t="s">
        <v>199</v>
      </c>
      <c r="AD93" s="47"/>
      <c r="AE93" s="47"/>
      <c r="AF93" s="47"/>
      <c r="AG93" s="47"/>
      <c r="AH93" s="47"/>
      <c r="AI93" s="47" t="s">
        <v>113</v>
      </c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8" t="s">
        <v>299</v>
      </c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>
        <v>0</v>
      </c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>
        <f>-BW93</f>
        <v>0</v>
      </c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9"/>
    </row>
    <row r="94" spans="1:110" s="21" customFormat="1" ht="54" customHeight="1" hidden="1">
      <c r="A94" s="50" t="s">
        <v>304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1"/>
      <c r="AC94" s="62" t="s">
        <v>199</v>
      </c>
      <c r="AD94" s="63"/>
      <c r="AE94" s="63"/>
      <c r="AF94" s="63"/>
      <c r="AG94" s="63"/>
      <c r="AH94" s="63"/>
      <c r="AI94" s="63" t="s">
        <v>305</v>
      </c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5" t="str">
        <f>BC95</f>
        <v>-</v>
      </c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>
        <f>BW95</f>
        <v>0</v>
      </c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>
        <f aca="true" t="shared" si="2" ref="CO94:CO99">-BW94</f>
        <v>0</v>
      </c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105"/>
    </row>
    <row r="95" spans="1:110" s="21" customFormat="1" ht="15" customHeight="1" hidden="1">
      <c r="A95" s="50" t="s">
        <v>105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1"/>
      <c r="AC95" s="62" t="s">
        <v>199</v>
      </c>
      <c r="AD95" s="63"/>
      <c r="AE95" s="63"/>
      <c r="AF95" s="63"/>
      <c r="AG95" s="63"/>
      <c r="AH95" s="63"/>
      <c r="AI95" s="63" t="s">
        <v>306</v>
      </c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5" t="str">
        <f>BC96</f>
        <v>-</v>
      </c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>
        <f>BW96</f>
        <v>0</v>
      </c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>
        <f t="shared" si="2"/>
        <v>0</v>
      </c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105"/>
    </row>
    <row r="96" spans="1:110" ht="32.25" customHeight="1" hidden="1">
      <c r="A96" s="44" t="s">
        <v>307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5"/>
      <c r="AC96" s="46" t="s">
        <v>199</v>
      </c>
      <c r="AD96" s="47"/>
      <c r="AE96" s="47"/>
      <c r="AF96" s="47"/>
      <c r="AG96" s="47"/>
      <c r="AH96" s="47"/>
      <c r="AI96" s="47" t="s">
        <v>308</v>
      </c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8" t="s">
        <v>299</v>
      </c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>
        <f>BW97</f>
        <v>0</v>
      </c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>
        <f t="shared" si="2"/>
        <v>0</v>
      </c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9"/>
    </row>
    <row r="97" spans="1:110" ht="42.75" customHeight="1" hidden="1">
      <c r="A97" s="44" t="s">
        <v>106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5"/>
      <c r="AC97" s="46" t="s">
        <v>199</v>
      </c>
      <c r="AD97" s="47"/>
      <c r="AE97" s="47"/>
      <c r="AF97" s="47"/>
      <c r="AG97" s="47"/>
      <c r="AH97" s="47"/>
      <c r="AI97" s="47" t="s">
        <v>334</v>
      </c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8" t="s">
        <v>299</v>
      </c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>
        <f>BW99+BW98</f>
        <v>0</v>
      </c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>
        <f t="shared" si="2"/>
        <v>0</v>
      </c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9"/>
    </row>
    <row r="98" spans="1:110" s="23" customFormat="1" ht="60" customHeight="1" hidden="1">
      <c r="A98" s="95" t="s">
        <v>309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6"/>
      <c r="AC98" s="68" t="s">
        <v>199</v>
      </c>
      <c r="AD98" s="69"/>
      <c r="AE98" s="69"/>
      <c r="AF98" s="69"/>
      <c r="AG98" s="69"/>
      <c r="AH98" s="69"/>
      <c r="AI98" s="69" t="s">
        <v>335</v>
      </c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70" t="s">
        <v>299</v>
      </c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>
        <v>0</v>
      </c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48">
        <f t="shared" si="2"/>
        <v>0</v>
      </c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9"/>
    </row>
    <row r="99" spans="1:110" s="23" customFormat="1" ht="23.25" customHeight="1" hidden="1">
      <c r="A99" s="95" t="s">
        <v>309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6"/>
      <c r="AC99" s="68" t="s">
        <v>199</v>
      </c>
      <c r="AD99" s="69"/>
      <c r="AE99" s="69"/>
      <c r="AF99" s="69"/>
      <c r="AG99" s="69"/>
      <c r="AH99" s="69"/>
      <c r="AI99" s="69" t="s">
        <v>322</v>
      </c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70" t="s">
        <v>299</v>
      </c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>
        <v>0</v>
      </c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48">
        <f t="shared" si="2"/>
        <v>0</v>
      </c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9"/>
    </row>
    <row r="100" spans="1:111" s="35" customFormat="1" ht="54" customHeight="1">
      <c r="A100" s="97" t="s">
        <v>243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8"/>
      <c r="AC100" s="162" t="s">
        <v>199</v>
      </c>
      <c r="AD100" s="99"/>
      <c r="AE100" s="99"/>
      <c r="AF100" s="99"/>
      <c r="AG100" s="99"/>
      <c r="AH100" s="99"/>
      <c r="AI100" s="99" t="s">
        <v>186</v>
      </c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4">
        <f>BC101</f>
        <v>278200</v>
      </c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>
        <f>BW101</f>
        <v>4985.34</v>
      </c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109">
        <f aca="true" t="shared" si="3" ref="CO100:CO107">BC100-BW100</f>
        <v>273214.66</v>
      </c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1"/>
      <c r="DG100" s="33"/>
    </row>
    <row r="101" spans="1:110" s="21" customFormat="1" ht="129" customHeight="1">
      <c r="A101" s="50" t="s">
        <v>156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1"/>
      <c r="AC101" s="62" t="s">
        <v>199</v>
      </c>
      <c r="AD101" s="63"/>
      <c r="AE101" s="63"/>
      <c r="AF101" s="63"/>
      <c r="AG101" s="63"/>
      <c r="AH101" s="63"/>
      <c r="AI101" s="63" t="s">
        <v>187</v>
      </c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5">
        <f>BC102+BC106+BC104</f>
        <v>278200</v>
      </c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76">
        <f>BW106</f>
        <v>4985.34</v>
      </c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8"/>
      <c r="CO101" s="76">
        <f t="shared" si="3"/>
        <v>273214.66</v>
      </c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9"/>
    </row>
    <row r="102" spans="1:110" s="21" customFormat="1" ht="99" customHeight="1" hidden="1">
      <c r="A102" s="50" t="s">
        <v>107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1"/>
      <c r="AC102" s="62" t="s">
        <v>199</v>
      </c>
      <c r="AD102" s="63"/>
      <c r="AE102" s="63"/>
      <c r="AF102" s="63"/>
      <c r="AG102" s="63"/>
      <c r="AH102" s="63"/>
      <c r="AI102" s="63" t="s">
        <v>43</v>
      </c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5">
        <f>BC103</f>
        <v>0</v>
      </c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>
        <f>BW103</f>
        <v>0</v>
      </c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>
        <f t="shared" si="3"/>
        <v>0</v>
      </c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105"/>
    </row>
    <row r="103" spans="1:110" ht="105.75" customHeight="1" hidden="1">
      <c r="A103" s="44" t="s">
        <v>108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5"/>
      <c r="AC103" s="46" t="s">
        <v>199</v>
      </c>
      <c r="AD103" s="47"/>
      <c r="AE103" s="47"/>
      <c r="AF103" s="47"/>
      <c r="AG103" s="47"/>
      <c r="AH103" s="47"/>
      <c r="AI103" s="47" t="s">
        <v>44</v>
      </c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>
        <v>0</v>
      </c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>
        <f t="shared" si="3"/>
        <v>0</v>
      </c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9"/>
    </row>
    <row r="104" spans="1:110" s="21" customFormat="1" ht="138" customHeight="1" hidden="1">
      <c r="A104" s="50" t="s">
        <v>146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1"/>
      <c r="AC104" s="62" t="s">
        <v>199</v>
      </c>
      <c r="AD104" s="63"/>
      <c r="AE104" s="63"/>
      <c r="AF104" s="63"/>
      <c r="AG104" s="63"/>
      <c r="AH104" s="63"/>
      <c r="AI104" s="63" t="s">
        <v>145</v>
      </c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5">
        <f>BC105</f>
        <v>0</v>
      </c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>
        <f>BW105</f>
        <v>0</v>
      </c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>
        <f t="shared" si="3"/>
        <v>0</v>
      </c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105"/>
    </row>
    <row r="105" spans="1:110" ht="96" customHeight="1" hidden="1">
      <c r="A105" s="44" t="s">
        <v>144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5"/>
      <c r="AC105" s="46" t="s">
        <v>199</v>
      </c>
      <c r="AD105" s="47"/>
      <c r="AE105" s="47"/>
      <c r="AF105" s="47"/>
      <c r="AG105" s="47"/>
      <c r="AH105" s="47"/>
      <c r="AI105" s="47" t="s">
        <v>30</v>
      </c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8">
        <v>0</v>
      </c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>
        <v>0</v>
      </c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65">
        <f t="shared" si="3"/>
        <v>0</v>
      </c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105"/>
    </row>
    <row r="106" spans="1:110" s="21" customFormat="1" ht="70.5" customHeight="1">
      <c r="A106" s="50" t="s">
        <v>240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1"/>
      <c r="AC106" s="62" t="s">
        <v>199</v>
      </c>
      <c r="AD106" s="63"/>
      <c r="AE106" s="63"/>
      <c r="AF106" s="63"/>
      <c r="AG106" s="63"/>
      <c r="AH106" s="63"/>
      <c r="AI106" s="63" t="s">
        <v>48</v>
      </c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5">
        <f>BC107</f>
        <v>278200</v>
      </c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>
        <f>BW107</f>
        <v>4985.34</v>
      </c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76">
        <f t="shared" si="3"/>
        <v>273214.66</v>
      </c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9"/>
    </row>
    <row r="107" spans="1:110" ht="52.5" customHeight="1">
      <c r="A107" s="44" t="s">
        <v>183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5"/>
      <c r="AC107" s="46" t="s">
        <v>199</v>
      </c>
      <c r="AD107" s="47"/>
      <c r="AE107" s="47"/>
      <c r="AF107" s="47"/>
      <c r="AG107" s="47"/>
      <c r="AH107" s="47"/>
      <c r="AI107" s="47" t="s">
        <v>47</v>
      </c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8">
        <v>278200</v>
      </c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>
        <v>4985.34</v>
      </c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76">
        <f t="shared" si="3"/>
        <v>273214.66</v>
      </c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9"/>
    </row>
    <row r="108" spans="1:110" s="21" customFormat="1" ht="38.25" customHeight="1" hidden="1">
      <c r="A108" s="50" t="s">
        <v>191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1"/>
      <c r="AC108" s="62" t="s">
        <v>199</v>
      </c>
      <c r="AD108" s="63"/>
      <c r="AE108" s="63"/>
      <c r="AF108" s="63"/>
      <c r="AG108" s="63"/>
      <c r="AH108" s="63"/>
      <c r="AI108" s="63" t="s">
        <v>190</v>
      </c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5" t="str">
        <f>BC109</f>
        <v>-</v>
      </c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 t="str">
        <f>BW109</f>
        <v>-</v>
      </c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 t="str">
        <f>BC108</f>
        <v>-</v>
      </c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105"/>
    </row>
    <row r="109" spans="1:110" s="21" customFormat="1" ht="38.25" customHeight="1" hidden="1">
      <c r="A109" s="50" t="s">
        <v>63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1"/>
      <c r="AC109" s="62" t="s">
        <v>199</v>
      </c>
      <c r="AD109" s="63"/>
      <c r="AE109" s="63"/>
      <c r="AF109" s="63"/>
      <c r="AG109" s="63"/>
      <c r="AH109" s="63"/>
      <c r="AI109" s="63" t="s">
        <v>192</v>
      </c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5" t="s">
        <v>299</v>
      </c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 t="str">
        <f>BW110</f>
        <v>-</v>
      </c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 t="str">
        <f>BC109</f>
        <v>-</v>
      </c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105"/>
    </row>
    <row r="110" spans="1:110" ht="38.25" customHeight="1" hidden="1">
      <c r="A110" s="44" t="s">
        <v>119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5"/>
      <c r="AC110" s="46" t="s">
        <v>199</v>
      </c>
      <c r="AD110" s="47"/>
      <c r="AE110" s="47"/>
      <c r="AF110" s="47"/>
      <c r="AG110" s="47"/>
      <c r="AH110" s="47"/>
      <c r="AI110" s="47" t="s">
        <v>193</v>
      </c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 t="s">
        <v>299</v>
      </c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>
        <f>BC110</f>
        <v>0</v>
      </c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9"/>
    </row>
    <row r="111" spans="1:111" s="35" customFormat="1" ht="38.25" customHeight="1" hidden="1">
      <c r="A111" s="101" t="s">
        <v>323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2"/>
      <c r="AC111" s="103" t="s">
        <v>199</v>
      </c>
      <c r="AD111" s="104"/>
      <c r="AE111" s="104"/>
      <c r="AF111" s="104"/>
      <c r="AG111" s="104"/>
      <c r="AH111" s="104"/>
      <c r="AI111" s="104" t="s">
        <v>253</v>
      </c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93">
        <f>BC112+BC115</f>
        <v>0</v>
      </c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>
        <f>BW112+BW115</f>
        <v>0</v>
      </c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48">
        <f>BC111-BW111</f>
        <v>0</v>
      </c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9"/>
      <c r="DG111" s="33"/>
    </row>
    <row r="112" spans="1:110" s="21" customFormat="1" ht="38.25" customHeight="1" hidden="1">
      <c r="A112" s="50" t="s">
        <v>312</v>
      </c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9"/>
      <c r="AC112" s="62" t="s">
        <v>199</v>
      </c>
      <c r="AD112" s="63"/>
      <c r="AE112" s="63"/>
      <c r="AF112" s="63"/>
      <c r="AG112" s="63"/>
      <c r="AH112" s="63"/>
      <c r="AI112" s="63" t="s">
        <v>254</v>
      </c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5">
        <f>BC113</f>
        <v>0</v>
      </c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>
        <f>BW113</f>
        <v>0</v>
      </c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48">
        <f>BC112-BW112</f>
        <v>0</v>
      </c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9"/>
    </row>
    <row r="113" spans="1:110" s="21" customFormat="1" ht="38.25" customHeight="1" hidden="1">
      <c r="A113" s="50" t="s">
        <v>313</v>
      </c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9"/>
      <c r="AC113" s="62" t="s">
        <v>199</v>
      </c>
      <c r="AD113" s="63"/>
      <c r="AE113" s="63"/>
      <c r="AF113" s="63"/>
      <c r="AG113" s="63"/>
      <c r="AH113" s="63"/>
      <c r="AI113" s="63" t="s">
        <v>255</v>
      </c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5">
        <f>BC114</f>
        <v>0</v>
      </c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>
        <f>BW114</f>
        <v>0</v>
      </c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48">
        <f>BC113-BW113</f>
        <v>0</v>
      </c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9"/>
    </row>
    <row r="114" spans="1:110" ht="38.25" customHeight="1" hidden="1">
      <c r="A114" s="44" t="s">
        <v>314</v>
      </c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9"/>
      <c r="AC114" s="46" t="s">
        <v>199</v>
      </c>
      <c r="AD114" s="47"/>
      <c r="AE114" s="47"/>
      <c r="AF114" s="47"/>
      <c r="AG114" s="47"/>
      <c r="AH114" s="47"/>
      <c r="AI114" s="47" t="s">
        <v>20</v>
      </c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8">
        <v>0</v>
      </c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>
        <v>0</v>
      </c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>
        <f>BC114-BW114</f>
        <v>0</v>
      </c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9"/>
    </row>
    <row r="115" spans="1:110" s="21" customFormat="1" ht="38.25" customHeight="1" hidden="1">
      <c r="A115" s="50" t="s">
        <v>252</v>
      </c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9"/>
      <c r="AC115" s="62" t="s">
        <v>199</v>
      </c>
      <c r="AD115" s="63"/>
      <c r="AE115" s="63"/>
      <c r="AF115" s="63"/>
      <c r="AG115" s="63"/>
      <c r="AH115" s="63"/>
      <c r="AI115" s="63" t="s">
        <v>256</v>
      </c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5">
        <f>BC116</f>
        <v>0</v>
      </c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>
        <f>BW116</f>
        <v>0</v>
      </c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 t="s">
        <v>299</v>
      </c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105"/>
    </row>
    <row r="116" spans="1:110" s="21" customFormat="1" ht="38.25" customHeight="1" hidden="1">
      <c r="A116" s="50" t="s">
        <v>313</v>
      </c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9"/>
      <c r="AC116" s="62" t="s">
        <v>199</v>
      </c>
      <c r="AD116" s="63"/>
      <c r="AE116" s="63"/>
      <c r="AF116" s="63"/>
      <c r="AG116" s="63"/>
      <c r="AH116" s="63"/>
      <c r="AI116" s="63" t="s">
        <v>257</v>
      </c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5">
        <f>BC117</f>
        <v>0</v>
      </c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>
        <f>BW117</f>
        <v>0</v>
      </c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 t="s">
        <v>299</v>
      </c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105"/>
    </row>
    <row r="117" spans="1:110" ht="38.25" customHeight="1" hidden="1">
      <c r="A117" s="83" t="s">
        <v>313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5"/>
      <c r="AC117" s="46" t="s">
        <v>199</v>
      </c>
      <c r="AD117" s="47"/>
      <c r="AE117" s="47"/>
      <c r="AF117" s="47"/>
      <c r="AG117" s="47"/>
      <c r="AH117" s="47"/>
      <c r="AI117" s="47" t="s">
        <v>265</v>
      </c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8">
        <v>0</v>
      </c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>
        <v>0</v>
      </c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 t="s">
        <v>299</v>
      </c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9"/>
    </row>
    <row r="118" spans="1:111" s="35" customFormat="1" ht="38.25" customHeight="1" hidden="1">
      <c r="A118" s="97" t="s">
        <v>112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8"/>
      <c r="AC118" s="162" t="s">
        <v>199</v>
      </c>
      <c r="AD118" s="99"/>
      <c r="AE118" s="99"/>
      <c r="AF118" s="99"/>
      <c r="AG118" s="99"/>
      <c r="AH118" s="99"/>
      <c r="AI118" s="99" t="s">
        <v>343</v>
      </c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4">
        <f>BC123</f>
        <v>0</v>
      </c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>
        <f>BW128+BW123</f>
        <v>0</v>
      </c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>
        <f>BC118-BW118</f>
        <v>0</v>
      </c>
      <c r="CP118" s="94"/>
      <c r="CQ118" s="94"/>
      <c r="CR118" s="94"/>
      <c r="CS118" s="94"/>
      <c r="CT118" s="94"/>
      <c r="CU118" s="94"/>
      <c r="CV118" s="94"/>
      <c r="CW118" s="94"/>
      <c r="CX118" s="94"/>
      <c r="CY118" s="94"/>
      <c r="CZ118" s="94"/>
      <c r="DA118" s="94"/>
      <c r="DB118" s="94"/>
      <c r="DC118" s="94"/>
      <c r="DD118" s="94"/>
      <c r="DE118" s="94"/>
      <c r="DF118" s="172"/>
      <c r="DG118" s="33"/>
    </row>
    <row r="119" spans="1:110" s="21" customFormat="1" ht="38.25" customHeight="1" hidden="1">
      <c r="A119" s="50" t="s">
        <v>259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1"/>
      <c r="AC119" s="72" t="s">
        <v>199</v>
      </c>
      <c r="AD119" s="73"/>
      <c r="AE119" s="73"/>
      <c r="AF119" s="73"/>
      <c r="AG119" s="73"/>
      <c r="AH119" s="74"/>
      <c r="AI119" s="75" t="s">
        <v>258</v>
      </c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4"/>
      <c r="BC119" s="76">
        <f>BC120</f>
        <v>0</v>
      </c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8"/>
      <c r="BW119" s="76">
        <f>BW120</f>
        <v>0</v>
      </c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8"/>
      <c r="CO119" s="76" t="s">
        <v>299</v>
      </c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9"/>
    </row>
    <row r="120" spans="1:110" ht="38.25" customHeight="1" hidden="1">
      <c r="A120" s="44" t="s">
        <v>260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5"/>
      <c r="AC120" s="86" t="s">
        <v>199</v>
      </c>
      <c r="AD120" s="87"/>
      <c r="AE120" s="87"/>
      <c r="AF120" s="87"/>
      <c r="AG120" s="87"/>
      <c r="AH120" s="88"/>
      <c r="AI120" s="91" t="s">
        <v>261</v>
      </c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8"/>
      <c r="BC120" s="80">
        <v>0</v>
      </c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92"/>
      <c r="BW120" s="80">
        <v>0</v>
      </c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92"/>
      <c r="CO120" s="80" t="s">
        <v>299</v>
      </c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2"/>
    </row>
    <row r="121" spans="1:110" s="21" customFormat="1" ht="38.25" customHeight="1" hidden="1">
      <c r="A121" s="50" t="s">
        <v>9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1"/>
      <c r="AC121" s="62" t="s">
        <v>199</v>
      </c>
      <c r="AD121" s="63"/>
      <c r="AE121" s="63"/>
      <c r="AF121" s="63"/>
      <c r="AG121" s="63"/>
      <c r="AH121" s="63"/>
      <c r="AI121" s="63" t="s">
        <v>62</v>
      </c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5">
        <f>BC122</f>
        <v>0</v>
      </c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>
        <f>BW122</f>
        <v>0</v>
      </c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 t="s">
        <v>299</v>
      </c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105"/>
    </row>
    <row r="122" spans="1:110" ht="38.25" customHeight="1" hidden="1">
      <c r="A122" s="44" t="s">
        <v>11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5"/>
      <c r="AC122" s="46" t="s">
        <v>199</v>
      </c>
      <c r="AD122" s="47"/>
      <c r="AE122" s="47"/>
      <c r="AF122" s="47"/>
      <c r="AG122" s="47"/>
      <c r="AH122" s="47"/>
      <c r="AI122" s="47" t="s">
        <v>12</v>
      </c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8">
        <v>0</v>
      </c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>
        <v>0</v>
      </c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 t="s">
        <v>299</v>
      </c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9"/>
    </row>
    <row r="123" spans="1:110" s="21" customFormat="1" ht="38.25" customHeight="1" hidden="1">
      <c r="A123" s="50" t="s">
        <v>410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1"/>
      <c r="AC123" s="72" t="s">
        <v>199</v>
      </c>
      <c r="AD123" s="73"/>
      <c r="AE123" s="73"/>
      <c r="AF123" s="73"/>
      <c r="AG123" s="73"/>
      <c r="AH123" s="74"/>
      <c r="AI123" s="75" t="s">
        <v>263</v>
      </c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4"/>
      <c r="BC123" s="76">
        <f>BC125</f>
        <v>0</v>
      </c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8"/>
      <c r="BW123" s="76">
        <f>BW125</f>
        <v>0</v>
      </c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8"/>
      <c r="CO123" s="76" t="s">
        <v>299</v>
      </c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9"/>
    </row>
    <row r="124" spans="1:110" ht="38.25" customHeight="1" hidden="1">
      <c r="A124" s="44" t="s">
        <v>184</v>
      </c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5"/>
      <c r="AC124" s="86" t="s">
        <v>199</v>
      </c>
      <c r="AD124" s="87"/>
      <c r="AE124" s="87"/>
      <c r="AF124" s="87"/>
      <c r="AG124" s="87"/>
      <c r="AH124" s="88"/>
      <c r="AI124" s="91" t="s">
        <v>103</v>
      </c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8"/>
      <c r="BC124" s="80" t="s">
        <v>299</v>
      </c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92"/>
      <c r="BW124" s="80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92"/>
      <c r="CO124" s="80">
        <f>-BW124</f>
        <v>0</v>
      </c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2"/>
    </row>
    <row r="125" spans="1:110" ht="38.25" customHeight="1" hidden="1">
      <c r="A125" s="44" t="s">
        <v>410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5"/>
      <c r="AC125" s="86" t="s">
        <v>199</v>
      </c>
      <c r="AD125" s="87"/>
      <c r="AE125" s="87"/>
      <c r="AF125" s="87"/>
      <c r="AG125" s="87"/>
      <c r="AH125" s="88"/>
      <c r="AI125" s="91" t="s">
        <v>344</v>
      </c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8"/>
      <c r="BC125" s="80">
        <v>0</v>
      </c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92"/>
      <c r="BW125" s="80">
        <v>0</v>
      </c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92"/>
      <c r="CO125" s="80" t="s">
        <v>299</v>
      </c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2"/>
    </row>
    <row r="126" spans="1:110" s="21" customFormat="1" ht="38.25" customHeight="1" hidden="1">
      <c r="A126" s="50" t="s">
        <v>9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1"/>
      <c r="AC126" s="62" t="s">
        <v>199</v>
      </c>
      <c r="AD126" s="63"/>
      <c r="AE126" s="63"/>
      <c r="AF126" s="63"/>
      <c r="AG126" s="63"/>
      <c r="AH126" s="63"/>
      <c r="AI126" s="63" t="s">
        <v>62</v>
      </c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5">
        <f>BC127</f>
        <v>0</v>
      </c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>
        <f>BW127</f>
        <v>0</v>
      </c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 t="s">
        <v>299</v>
      </c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105"/>
    </row>
    <row r="127" spans="1:110" ht="38.25" customHeight="1" hidden="1">
      <c r="A127" s="44" t="s">
        <v>11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5"/>
      <c r="AC127" s="46" t="s">
        <v>199</v>
      </c>
      <c r="AD127" s="47"/>
      <c r="AE127" s="47"/>
      <c r="AF127" s="47"/>
      <c r="AG127" s="47"/>
      <c r="AH127" s="47"/>
      <c r="AI127" s="47" t="s">
        <v>12</v>
      </c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8">
        <v>0</v>
      </c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>
        <v>0</v>
      </c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 t="s">
        <v>299</v>
      </c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9"/>
    </row>
    <row r="128" spans="1:110" s="21" customFormat="1" ht="38.25" customHeight="1" hidden="1">
      <c r="A128" s="50" t="s">
        <v>330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1"/>
      <c r="AC128" s="62" t="s">
        <v>199</v>
      </c>
      <c r="AD128" s="63"/>
      <c r="AE128" s="63"/>
      <c r="AF128" s="63"/>
      <c r="AG128" s="63"/>
      <c r="AH128" s="63"/>
      <c r="AI128" s="63" t="s">
        <v>45</v>
      </c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5" t="str">
        <f>BC129</f>
        <v>-</v>
      </c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>
        <f>BW129</f>
        <v>0</v>
      </c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94" t="s">
        <v>299</v>
      </c>
      <c r="CP128" s="94"/>
      <c r="CQ128" s="94"/>
      <c r="CR128" s="94"/>
      <c r="CS128" s="94"/>
      <c r="CT128" s="94"/>
      <c r="CU128" s="94"/>
      <c r="CV128" s="94"/>
      <c r="CW128" s="94"/>
      <c r="CX128" s="94"/>
      <c r="CY128" s="94"/>
      <c r="CZ128" s="94"/>
      <c r="DA128" s="94"/>
      <c r="DB128" s="94"/>
      <c r="DC128" s="94"/>
      <c r="DD128" s="94"/>
      <c r="DE128" s="94"/>
      <c r="DF128" s="172"/>
    </row>
    <row r="129" spans="1:110" ht="38.25" customHeight="1" hidden="1">
      <c r="A129" s="44" t="s">
        <v>184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5"/>
      <c r="AC129" s="46" t="s">
        <v>199</v>
      </c>
      <c r="AD129" s="47"/>
      <c r="AE129" s="47"/>
      <c r="AF129" s="47"/>
      <c r="AG129" s="47"/>
      <c r="AH129" s="47"/>
      <c r="AI129" s="47" t="s">
        <v>409</v>
      </c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8" t="str">
        <f>BC130</f>
        <v>-</v>
      </c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>
        <v>0</v>
      </c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94" t="s">
        <v>299</v>
      </c>
      <c r="CP129" s="94"/>
      <c r="CQ129" s="94"/>
      <c r="CR129" s="94"/>
      <c r="CS129" s="94"/>
      <c r="CT129" s="94"/>
      <c r="CU129" s="94"/>
      <c r="CV129" s="94"/>
      <c r="CW129" s="94"/>
      <c r="CX129" s="94"/>
      <c r="CY129" s="94"/>
      <c r="CZ129" s="94"/>
      <c r="DA129" s="94"/>
      <c r="DB129" s="94"/>
      <c r="DC129" s="94"/>
      <c r="DD129" s="94"/>
      <c r="DE129" s="94"/>
      <c r="DF129" s="172"/>
    </row>
    <row r="130" spans="1:110" ht="38.25" customHeight="1" hidden="1">
      <c r="A130" s="44" t="s">
        <v>184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5"/>
      <c r="AC130" s="46" t="s">
        <v>199</v>
      </c>
      <c r="AD130" s="47"/>
      <c r="AE130" s="47"/>
      <c r="AF130" s="47"/>
      <c r="AG130" s="47"/>
      <c r="AH130" s="47"/>
      <c r="AI130" s="47" t="s">
        <v>364</v>
      </c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8" t="s">
        <v>299</v>
      </c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>
        <v>0</v>
      </c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94" t="s">
        <v>299</v>
      </c>
      <c r="CP130" s="94"/>
      <c r="CQ130" s="94"/>
      <c r="CR130" s="94"/>
      <c r="CS130" s="94"/>
      <c r="CT130" s="94"/>
      <c r="CU130" s="94"/>
      <c r="CV130" s="94"/>
      <c r="CW130" s="94"/>
      <c r="CX130" s="94"/>
      <c r="CY130" s="94"/>
      <c r="CZ130" s="94"/>
      <c r="DA130" s="94"/>
      <c r="DB130" s="94"/>
      <c r="DC130" s="94"/>
      <c r="DD130" s="94"/>
      <c r="DE130" s="94"/>
      <c r="DF130" s="172"/>
    </row>
    <row r="131" spans="1:111" s="35" customFormat="1" ht="38.25" customHeight="1" hidden="1">
      <c r="A131" s="101" t="s">
        <v>244</v>
      </c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2"/>
      <c r="AC131" s="103" t="s">
        <v>199</v>
      </c>
      <c r="AD131" s="104"/>
      <c r="AE131" s="104"/>
      <c r="AF131" s="104"/>
      <c r="AG131" s="104"/>
      <c r="AH131" s="104"/>
      <c r="AI131" s="104" t="s">
        <v>46</v>
      </c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93" t="s">
        <v>299</v>
      </c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 t="str">
        <f>BW132</f>
        <v>-</v>
      </c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 t="str">
        <f>CO132</f>
        <v>-</v>
      </c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171"/>
      <c r="DG131" s="33"/>
    </row>
    <row r="132" spans="1:110" s="21" customFormat="1" ht="38.25" customHeight="1" hidden="1">
      <c r="A132" s="50" t="s">
        <v>333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1"/>
      <c r="AC132" s="62"/>
      <c r="AD132" s="63"/>
      <c r="AE132" s="63"/>
      <c r="AF132" s="63"/>
      <c r="AG132" s="63"/>
      <c r="AH132" s="63"/>
      <c r="AI132" s="63" t="s">
        <v>166</v>
      </c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5" t="str">
        <f>BC133</f>
        <v>-</v>
      </c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 t="str">
        <f>BW133</f>
        <v>-</v>
      </c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 t="str">
        <f>CO133</f>
        <v>-</v>
      </c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105"/>
    </row>
    <row r="133" spans="1:110" ht="38.25" customHeight="1" hidden="1">
      <c r="A133" s="44" t="s">
        <v>139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5"/>
      <c r="AC133" s="46"/>
      <c r="AD133" s="47"/>
      <c r="AE133" s="47"/>
      <c r="AF133" s="47"/>
      <c r="AG133" s="47"/>
      <c r="AH133" s="47"/>
      <c r="AI133" s="47" t="s">
        <v>331</v>
      </c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8" t="s">
        <v>299</v>
      </c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 t="s">
        <v>299</v>
      </c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 t="s">
        <v>299</v>
      </c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9"/>
    </row>
    <row r="134" spans="1:110" s="21" customFormat="1" ht="38.25" customHeight="1" hidden="1">
      <c r="A134" s="50" t="s">
        <v>325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1"/>
      <c r="AC134" s="62" t="s">
        <v>199</v>
      </c>
      <c r="AD134" s="63"/>
      <c r="AE134" s="63"/>
      <c r="AF134" s="63"/>
      <c r="AG134" s="63"/>
      <c r="AH134" s="63"/>
      <c r="AI134" s="63" t="s">
        <v>249</v>
      </c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5">
        <f>BC135</f>
        <v>0</v>
      </c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>
        <f>BW135</f>
        <v>0</v>
      </c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>
        <f>BC134-BW134</f>
        <v>0</v>
      </c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105"/>
    </row>
    <row r="135" spans="1:110" ht="38.25" customHeight="1" hidden="1">
      <c r="A135" s="44" t="s">
        <v>245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5"/>
      <c r="AC135" s="46" t="s">
        <v>199</v>
      </c>
      <c r="AD135" s="47"/>
      <c r="AE135" s="47"/>
      <c r="AF135" s="47"/>
      <c r="AG135" s="47"/>
      <c r="AH135" s="47"/>
      <c r="AI135" s="47" t="s">
        <v>248</v>
      </c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8">
        <v>0</v>
      </c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>
        <v>0</v>
      </c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>
        <f>BC135-BW135</f>
        <v>0</v>
      </c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9"/>
    </row>
    <row r="136" spans="1:110" s="21" customFormat="1" ht="38.25" customHeight="1" hidden="1">
      <c r="A136" s="50" t="s">
        <v>324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1"/>
      <c r="AC136" s="62" t="s">
        <v>199</v>
      </c>
      <c r="AD136" s="63"/>
      <c r="AE136" s="63"/>
      <c r="AF136" s="63"/>
      <c r="AG136" s="63"/>
      <c r="AH136" s="63"/>
      <c r="AI136" s="63" t="s">
        <v>49</v>
      </c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5">
        <f>BC137</f>
        <v>0</v>
      </c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>
        <f>BW137</f>
        <v>0</v>
      </c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>
        <f>BC136</f>
        <v>0</v>
      </c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105"/>
    </row>
    <row r="137" spans="1:110" ht="38.25" customHeight="1" hidden="1">
      <c r="A137" s="44" t="s">
        <v>140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5"/>
      <c r="AC137" s="46" t="s">
        <v>199</v>
      </c>
      <c r="AD137" s="47"/>
      <c r="AE137" s="47"/>
      <c r="AF137" s="47"/>
      <c r="AG137" s="47"/>
      <c r="AH137" s="47"/>
      <c r="AI137" s="47" t="s">
        <v>50</v>
      </c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8">
        <v>0</v>
      </c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>
        <v>0</v>
      </c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>
        <f>BC137</f>
        <v>0</v>
      </c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9"/>
    </row>
    <row r="138" spans="1:110" s="21" customFormat="1" ht="38.25" customHeight="1" hidden="1">
      <c r="A138" s="50" t="s">
        <v>121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1"/>
      <c r="AC138" s="62" t="s">
        <v>199</v>
      </c>
      <c r="AD138" s="63"/>
      <c r="AE138" s="63"/>
      <c r="AF138" s="63"/>
      <c r="AG138" s="63"/>
      <c r="AH138" s="63"/>
      <c r="AI138" s="63" t="s">
        <v>118</v>
      </c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5">
        <f>BC139</f>
        <v>-546000</v>
      </c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>
        <f>BW139</f>
        <v>0</v>
      </c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 t="s">
        <v>299</v>
      </c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105"/>
    </row>
    <row r="139" spans="1:110" ht="38.25" customHeight="1" hidden="1">
      <c r="A139" s="44" t="s">
        <v>120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5"/>
      <c r="AC139" s="46" t="s">
        <v>199</v>
      </c>
      <c r="AD139" s="47"/>
      <c r="AE139" s="47"/>
      <c r="AF139" s="47"/>
      <c r="AG139" s="47"/>
      <c r="AH139" s="47"/>
      <c r="AI139" s="47" t="s">
        <v>336</v>
      </c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8">
        <v>-546000</v>
      </c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>
        <v>0</v>
      </c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 t="s">
        <v>299</v>
      </c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9"/>
    </row>
    <row r="140" spans="1:110" s="36" customFormat="1" ht="38.25" customHeight="1">
      <c r="A140" s="55" t="s">
        <v>246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6"/>
      <c r="AC140" s="57" t="s">
        <v>199</v>
      </c>
      <c r="AD140" s="58"/>
      <c r="AE140" s="58"/>
      <c r="AF140" s="58"/>
      <c r="AG140" s="58"/>
      <c r="AH140" s="58"/>
      <c r="AI140" s="58" t="s">
        <v>51</v>
      </c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9">
        <f>BC141+BC155+BC162</f>
        <v>3309500</v>
      </c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>
        <f>BW141+BW162</f>
        <v>1597448.97</v>
      </c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108">
        <f aca="true" t="shared" si="4" ref="CO140:CO147">BC140-BW140</f>
        <v>1712051.03</v>
      </c>
      <c r="CP140" s="108"/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/>
      <c r="DC140" s="108"/>
      <c r="DD140" s="108"/>
      <c r="DE140" s="108"/>
      <c r="DF140" s="170"/>
    </row>
    <row r="141" spans="1:111" ht="58.5" customHeight="1">
      <c r="A141" s="50" t="s">
        <v>116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1"/>
      <c r="AC141" s="62" t="s">
        <v>199</v>
      </c>
      <c r="AD141" s="63"/>
      <c r="AE141" s="63"/>
      <c r="AF141" s="63"/>
      <c r="AG141" s="63"/>
      <c r="AH141" s="63"/>
      <c r="AI141" s="63" t="s">
        <v>52</v>
      </c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5">
        <f>BC142+BC145+BC150+BC157</f>
        <v>3309500</v>
      </c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>
        <f>BW142+BW145+BW148+BW157</f>
        <v>1597448.97</v>
      </c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48">
        <f t="shared" si="4"/>
        <v>1712051.03</v>
      </c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9"/>
      <c r="DG141" s="28"/>
    </row>
    <row r="142" spans="1:110" s="21" customFormat="1" ht="45" customHeight="1">
      <c r="A142" s="50" t="s">
        <v>353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1"/>
      <c r="AC142" s="52" t="s">
        <v>199</v>
      </c>
      <c r="AD142" s="53"/>
      <c r="AE142" s="53"/>
      <c r="AF142" s="53"/>
      <c r="AG142" s="53"/>
      <c r="AH142" s="53"/>
      <c r="AI142" s="53" t="s">
        <v>368</v>
      </c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4">
        <f>BC143</f>
        <v>3019000</v>
      </c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>
        <f>BW143</f>
        <v>1509500</v>
      </c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48">
        <f t="shared" si="4"/>
        <v>1509500</v>
      </c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9"/>
    </row>
    <row r="143" spans="1:110" ht="79.5" customHeight="1">
      <c r="A143" s="50" t="s">
        <v>439</v>
      </c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1"/>
      <c r="AC143" s="62" t="s">
        <v>199</v>
      </c>
      <c r="AD143" s="63"/>
      <c r="AE143" s="63"/>
      <c r="AF143" s="63"/>
      <c r="AG143" s="63"/>
      <c r="AH143" s="63"/>
      <c r="AI143" s="63" t="s">
        <v>438</v>
      </c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5">
        <f>BC144</f>
        <v>3019000</v>
      </c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>
        <f>BW144</f>
        <v>1509500</v>
      </c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48">
        <f t="shared" si="4"/>
        <v>1509500</v>
      </c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9"/>
    </row>
    <row r="144" spans="1:110" ht="57.75" customHeight="1">
      <c r="A144" s="44" t="s">
        <v>437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5"/>
      <c r="AC144" s="46" t="s">
        <v>199</v>
      </c>
      <c r="AD144" s="47"/>
      <c r="AE144" s="47"/>
      <c r="AF144" s="47"/>
      <c r="AG144" s="47"/>
      <c r="AH144" s="47"/>
      <c r="AI144" s="47" t="s">
        <v>436</v>
      </c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8">
        <v>3019000</v>
      </c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>
        <v>1509500</v>
      </c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>
        <f t="shared" si="4"/>
        <v>1509500</v>
      </c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9"/>
    </row>
    <row r="145" spans="1:110" s="21" customFormat="1" ht="41.25" customHeight="1">
      <c r="A145" s="50" t="s">
        <v>109</v>
      </c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1"/>
      <c r="AC145" s="52" t="s">
        <v>199</v>
      </c>
      <c r="AD145" s="53"/>
      <c r="AE145" s="53"/>
      <c r="AF145" s="53"/>
      <c r="AG145" s="53"/>
      <c r="AH145" s="53"/>
      <c r="AI145" s="53" t="s">
        <v>371</v>
      </c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4">
        <f>BC146+BC148</f>
        <v>240400</v>
      </c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>
        <f>BW146</f>
        <v>37748.97</v>
      </c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48">
        <f t="shared" si="4"/>
        <v>202651.03</v>
      </c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9"/>
    </row>
    <row r="146" spans="1:110" ht="57.75" customHeight="1">
      <c r="A146" s="50" t="s">
        <v>286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1"/>
      <c r="AC146" s="62" t="s">
        <v>199</v>
      </c>
      <c r="AD146" s="63"/>
      <c r="AE146" s="63"/>
      <c r="AF146" s="63"/>
      <c r="AG146" s="63"/>
      <c r="AH146" s="63"/>
      <c r="AI146" s="63" t="s">
        <v>370</v>
      </c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5">
        <f>BC147</f>
        <v>240200</v>
      </c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>
        <f>BW147</f>
        <v>37748.97</v>
      </c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48">
        <f t="shared" si="4"/>
        <v>202451.03</v>
      </c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9"/>
    </row>
    <row r="147" spans="1:110" ht="66" customHeight="1">
      <c r="A147" s="44" t="s">
        <v>218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5"/>
      <c r="AC147" s="46" t="s">
        <v>199</v>
      </c>
      <c r="AD147" s="47"/>
      <c r="AE147" s="47"/>
      <c r="AF147" s="47"/>
      <c r="AG147" s="47"/>
      <c r="AH147" s="47"/>
      <c r="AI147" s="47" t="s">
        <v>369</v>
      </c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8">
        <v>240200</v>
      </c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>
        <v>37748.97</v>
      </c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>
        <f t="shared" si="4"/>
        <v>202451.03</v>
      </c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9"/>
    </row>
    <row r="148" spans="1:110" s="21" customFormat="1" ht="53.25" customHeight="1">
      <c r="A148" s="50" t="s">
        <v>154</v>
      </c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1"/>
      <c r="AC148" s="62" t="s">
        <v>199</v>
      </c>
      <c r="AD148" s="63"/>
      <c r="AE148" s="63"/>
      <c r="AF148" s="63"/>
      <c r="AG148" s="63"/>
      <c r="AH148" s="63"/>
      <c r="AI148" s="63" t="s">
        <v>373</v>
      </c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5">
        <v>200</v>
      </c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>
        <f>BW149</f>
        <v>200</v>
      </c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48" t="s">
        <v>299</v>
      </c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9"/>
    </row>
    <row r="149" spans="1:110" ht="53.25" customHeight="1">
      <c r="A149" s="44" t="s">
        <v>219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5"/>
      <c r="AC149" s="46" t="s">
        <v>199</v>
      </c>
      <c r="AD149" s="47"/>
      <c r="AE149" s="47"/>
      <c r="AF149" s="47"/>
      <c r="AG149" s="47"/>
      <c r="AH149" s="47"/>
      <c r="AI149" s="47" t="s">
        <v>372</v>
      </c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8">
        <v>200</v>
      </c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>
        <v>200</v>
      </c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 t="s">
        <v>299</v>
      </c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9"/>
    </row>
    <row r="150" spans="1:110" s="21" customFormat="1" ht="30" customHeight="1" hidden="1">
      <c r="A150" s="50" t="s">
        <v>247</v>
      </c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1"/>
      <c r="AC150" s="62" t="s">
        <v>199</v>
      </c>
      <c r="AD150" s="63"/>
      <c r="AE150" s="63"/>
      <c r="AF150" s="63"/>
      <c r="AG150" s="63"/>
      <c r="AH150" s="63"/>
      <c r="AI150" s="63" t="s">
        <v>53</v>
      </c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5">
        <f>BC151+BC154</f>
        <v>0</v>
      </c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>
        <f>BW153</f>
        <v>0</v>
      </c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54">
        <f>BC150-BW150</f>
        <v>0</v>
      </c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64"/>
    </row>
    <row r="151" spans="1:110" s="21" customFormat="1" ht="79.5" customHeight="1" hidden="1">
      <c r="A151" s="50" t="s">
        <v>133</v>
      </c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1"/>
      <c r="AC151" s="62" t="s">
        <v>199</v>
      </c>
      <c r="AD151" s="63"/>
      <c r="AE151" s="63"/>
      <c r="AF151" s="63"/>
      <c r="AG151" s="63"/>
      <c r="AH151" s="63"/>
      <c r="AI151" s="53" t="s">
        <v>132</v>
      </c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4">
        <f>BC152</f>
        <v>0</v>
      </c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>
        <f>BW152</f>
        <v>0</v>
      </c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 t="s">
        <v>299</v>
      </c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64"/>
    </row>
    <row r="152" spans="1:110" ht="75.75" customHeight="1" hidden="1">
      <c r="A152" s="44" t="s">
        <v>130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5"/>
      <c r="AC152" s="46" t="s">
        <v>199</v>
      </c>
      <c r="AD152" s="47"/>
      <c r="AE152" s="47"/>
      <c r="AF152" s="47"/>
      <c r="AG152" s="47"/>
      <c r="AH152" s="47"/>
      <c r="AI152" s="47" t="s">
        <v>131</v>
      </c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 t="s">
        <v>299</v>
      </c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9"/>
    </row>
    <row r="153" spans="1:110" s="21" customFormat="1" ht="42" customHeight="1" hidden="1">
      <c r="A153" s="50" t="s">
        <v>290</v>
      </c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1"/>
      <c r="AC153" s="62" t="s">
        <v>199</v>
      </c>
      <c r="AD153" s="63"/>
      <c r="AE153" s="63"/>
      <c r="AF153" s="63"/>
      <c r="AG153" s="63"/>
      <c r="AH153" s="63"/>
      <c r="AI153" s="53" t="s">
        <v>54</v>
      </c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4">
        <f>BC154</f>
        <v>0</v>
      </c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>
        <f>BW154</f>
        <v>0</v>
      </c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>
        <f>BC153-BW153</f>
        <v>0</v>
      </c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64"/>
    </row>
    <row r="154" spans="1:110" ht="43.5" customHeight="1" hidden="1">
      <c r="A154" s="44" t="s">
        <v>220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5"/>
      <c r="AC154" s="46" t="s">
        <v>199</v>
      </c>
      <c r="AD154" s="47"/>
      <c r="AE154" s="47"/>
      <c r="AF154" s="47"/>
      <c r="AG154" s="47"/>
      <c r="AH154" s="47"/>
      <c r="AI154" s="47" t="s">
        <v>55</v>
      </c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8">
        <v>0</v>
      </c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>
        <v>0</v>
      </c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54">
        <f>BC154-BW154</f>
        <v>0</v>
      </c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64"/>
    </row>
    <row r="155" spans="1:110" ht="63" customHeight="1" hidden="1">
      <c r="A155" s="50" t="s">
        <v>327</v>
      </c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1"/>
      <c r="AC155" s="52" t="s">
        <v>199</v>
      </c>
      <c r="AD155" s="53"/>
      <c r="AE155" s="53"/>
      <c r="AF155" s="53"/>
      <c r="AG155" s="53"/>
      <c r="AH155" s="53"/>
      <c r="AI155" s="53" t="s">
        <v>326</v>
      </c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178">
        <f>BC156</f>
        <v>0</v>
      </c>
      <c r="BD155" s="178"/>
      <c r="BE155" s="178"/>
      <c r="BF155" s="178"/>
      <c r="BG155" s="178"/>
      <c r="BH155" s="178"/>
      <c r="BI155" s="178"/>
      <c r="BJ155" s="178"/>
      <c r="BK155" s="178"/>
      <c r="BL155" s="178"/>
      <c r="BM155" s="178"/>
      <c r="BN155" s="178"/>
      <c r="BO155" s="178"/>
      <c r="BP155" s="178"/>
      <c r="BQ155" s="178"/>
      <c r="BR155" s="178"/>
      <c r="BS155" s="178"/>
      <c r="BT155" s="178"/>
      <c r="BU155" s="178"/>
      <c r="BV155" s="178"/>
      <c r="BW155" s="178">
        <f>BW156</f>
        <v>0</v>
      </c>
      <c r="BX155" s="178"/>
      <c r="BY155" s="178"/>
      <c r="BZ155" s="178"/>
      <c r="CA155" s="178"/>
      <c r="CB155" s="178"/>
      <c r="CC155" s="178"/>
      <c r="CD155" s="178"/>
      <c r="CE155" s="178"/>
      <c r="CF155" s="178"/>
      <c r="CG155" s="178"/>
      <c r="CH155" s="178"/>
      <c r="CI155" s="178"/>
      <c r="CJ155" s="178"/>
      <c r="CK155" s="178"/>
      <c r="CL155" s="178"/>
      <c r="CM155" s="178"/>
      <c r="CN155" s="178"/>
      <c r="CO155" s="178" t="s">
        <v>299</v>
      </c>
      <c r="CP155" s="178"/>
      <c r="CQ155" s="178"/>
      <c r="CR155" s="178"/>
      <c r="CS155" s="178"/>
      <c r="CT155" s="178"/>
      <c r="CU155" s="178"/>
      <c r="CV155" s="178"/>
      <c r="CW155" s="178"/>
      <c r="CX155" s="178"/>
      <c r="CY155" s="178"/>
      <c r="CZ155" s="178"/>
      <c r="DA155" s="178"/>
      <c r="DB155" s="178"/>
      <c r="DC155" s="178"/>
      <c r="DD155" s="178"/>
      <c r="DE155" s="178"/>
      <c r="DF155" s="179"/>
    </row>
    <row r="156" spans="1:110" ht="58.5" customHeight="1" hidden="1">
      <c r="A156" s="44" t="s">
        <v>329</v>
      </c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5"/>
      <c r="AC156" s="46" t="s">
        <v>199</v>
      </c>
      <c r="AD156" s="47"/>
      <c r="AE156" s="47"/>
      <c r="AF156" s="47"/>
      <c r="AG156" s="47"/>
      <c r="AH156" s="47"/>
      <c r="AI156" s="47" t="s">
        <v>328</v>
      </c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176">
        <v>0</v>
      </c>
      <c r="BD156" s="176"/>
      <c r="BE156" s="176"/>
      <c r="BF156" s="176"/>
      <c r="BG156" s="176"/>
      <c r="BH156" s="176"/>
      <c r="BI156" s="176"/>
      <c r="BJ156" s="176"/>
      <c r="BK156" s="176"/>
      <c r="BL156" s="176"/>
      <c r="BM156" s="176"/>
      <c r="BN156" s="176"/>
      <c r="BO156" s="176"/>
      <c r="BP156" s="176"/>
      <c r="BQ156" s="176"/>
      <c r="BR156" s="176"/>
      <c r="BS156" s="176"/>
      <c r="BT156" s="176"/>
      <c r="BU156" s="176"/>
      <c r="BV156" s="176"/>
      <c r="BW156" s="176">
        <v>0</v>
      </c>
      <c r="BX156" s="176"/>
      <c r="BY156" s="176"/>
      <c r="BZ156" s="176"/>
      <c r="CA156" s="176"/>
      <c r="CB156" s="176"/>
      <c r="CC156" s="176"/>
      <c r="CD156" s="176"/>
      <c r="CE156" s="176"/>
      <c r="CF156" s="176"/>
      <c r="CG156" s="176"/>
      <c r="CH156" s="176"/>
      <c r="CI156" s="176"/>
      <c r="CJ156" s="176"/>
      <c r="CK156" s="176"/>
      <c r="CL156" s="176"/>
      <c r="CM156" s="176"/>
      <c r="CN156" s="176"/>
      <c r="CO156" s="176" t="s">
        <v>299</v>
      </c>
      <c r="CP156" s="176"/>
      <c r="CQ156" s="176"/>
      <c r="CR156" s="176"/>
      <c r="CS156" s="176"/>
      <c r="CT156" s="176"/>
      <c r="CU156" s="176"/>
      <c r="CV156" s="176"/>
      <c r="CW156" s="176"/>
      <c r="CX156" s="176"/>
      <c r="CY156" s="176"/>
      <c r="CZ156" s="176"/>
      <c r="DA156" s="176"/>
      <c r="DB156" s="176"/>
      <c r="DC156" s="176"/>
      <c r="DD156" s="176"/>
      <c r="DE156" s="176"/>
      <c r="DF156" s="177"/>
    </row>
    <row r="157" spans="1:110" s="21" customFormat="1" ht="30" customHeight="1">
      <c r="A157" s="50" t="s">
        <v>247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1"/>
      <c r="AC157" s="62" t="s">
        <v>199</v>
      </c>
      <c r="AD157" s="63"/>
      <c r="AE157" s="63"/>
      <c r="AF157" s="63"/>
      <c r="AG157" s="63"/>
      <c r="AH157" s="63"/>
      <c r="AI157" s="63" t="s">
        <v>384</v>
      </c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5">
        <f>BC158+BC161</f>
        <v>50100</v>
      </c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>
        <f>BW160</f>
        <v>50000</v>
      </c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48">
        <f>BC157-BW157</f>
        <v>100</v>
      </c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9"/>
    </row>
    <row r="158" spans="1:110" s="21" customFormat="1" ht="79.5" customHeight="1" hidden="1">
      <c r="A158" s="50" t="s">
        <v>133</v>
      </c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1"/>
      <c r="AC158" s="62" t="s">
        <v>199</v>
      </c>
      <c r="AD158" s="63"/>
      <c r="AE158" s="63"/>
      <c r="AF158" s="63"/>
      <c r="AG158" s="63"/>
      <c r="AH158" s="63"/>
      <c r="AI158" s="53" t="s">
        <v>132</v>
      </c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4">
        <f>BC159</f>
        <v>0</v>
      </c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>
        <f>BW159</f>
        <v>0</v>
      </c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 t="s">
        <v>299</v>
      </c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64"/>
    </row>
    <row r="159" spans="1:110" ht="75.75" customHeight="1" hidden="1">
      <c r="A159" s="44" t="s">
        <v>130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5"/>
      <c r="AC159" s="46" t="s">
        <v>199</v>
      </c>
      <c r="AD159" s="47"/>
      <c r="AE159" s="47"/>
      <c r="AF159" s="47"/>
      <c r="AG159" s="47"/>
      <c r="AH159" s="47"/>
      <c r="AI159" s="47" t="s">
        <v>131</v>
      </c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 t="s">
        <v>299</v>
      </c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9"/>
    </row>
    <row r="160" spans="1:110" s="21" customFormat="1" ht="42" customHeight="1">
      <c r="A160" s="50" t="s">
        <v>290</v>
      </c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1"/>
      <c r="AC160" s="62" t="s">
        <v>199</v>
      </c>
      <c r="AD160" s="63"/>
      <c r="AE160" s="63"/>
      <c r="AF160" s="63"/>
      <c r="AG160" s="63"/>
      <c r="AH160" s="63"/>
      <c r="AI160" s="53" t="s">
        <v>383</v>
      </c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4">
        <f>BC161</f>
        <v>50100</v>
      </c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>
        <f>BW161</f>
        <v>50000</v>
      </c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48">
        <f>BC160-BW160</f>
        <v>100</v>
      </c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9"/>
    </row>
    <row r="161" spans="1:110" ht="43.5" customHeight="1">
      <c r="A161" s="44" t="s">
        <v>220</v>
      </c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5"/>
      <c r="AC161" s="46" t="s">
        <v>199</v>
      </c>
      <c r="AD161" s="47"/>
      <c r="AE161" s="47"/>
      <c r="AF161" s="47"/>
      <c r="AG161" s="47"/>
      <c r="AH161" s="47"/>
      <c r="AI161" s="47" t="s">
        <v>382</v>
      </c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8">
        <v>50100</v>
      </c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>
        <v>50000</v>
      </c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>
        <f>BC161-BW161</f>
        <v>100</v>
      </c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9"/>
    </row>
    <row r="162" spans="1:111" ht="33.75" customHeight="1" hidden="1">
      <c r="A162" s="55" t="s">
        <v>416</v>
      </c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6"/>
      <c r="AC162" s="57" t="s">
        <v>199</v>
      </c>
      <c r="AD162" s="58"/>
      <c r="AE162" s="58"/>
      <c r="AF162" s="58"/>
      <c r="AG162" s="58"/>
      <c r="AH162" s="58"/>
      <c r="AI162" s="58" t="s">
        <v>415</v>
      </c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9">
        <f>BC163+BC167+BC172+BC179</f>
        <v>0</v>
      </c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>
        <f>BW163</f>
        <v>0</v>
      </c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60">
        <f>BC162-BW162</f>
        <v>0</v>
      </c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1"/>
      <c r="DG162" s="28"/>
    </row>
    <row r="163" spans="1:110" s="21" customFormat="1" ht="50.25" customHeight="1" hidden="1">
      <c r="A163" s="50" t="s">
        <v>420</v>
      </c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1"/>
      <c r="AC163" s="52" t="s">
        <v>199</v>
      </c>
      <c r="AD163" s="53"/>
      <c r="AE163" s="53"/>
      <c r="AF163" s="53"/>
      <c r="AG163" s="53"/>
      <c r="AH163" s="53"/>
      <c r="AI163" s="53" t="s">
        <v>417</v>
      </c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4">
        <f>BC164+BC165+BC166</f>
        <v>0</v>
      </c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>
        <f>BW165+BW166+BW164</f>
        <v>0</v>
      </c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48">
        <f>CO165</f>
        <v>0</v>
      </c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9"/>
    </row>
    <row r="164" spans="1:110" ht="70.5" customHeight="1" hidden="1">
      <c r="A164" s="44" t="s">
        <v>419</v>
      </c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5"/>
      <c r="AC164" s="46" t="s">
        <v>199</v>
      </c>
      <c r="AD164" s="47"/>
      <c r="AE164" s="47"/>
      <c r="AF164" s="47"/>
      <c r="AG164" s="47"/>
      <c r="AH164" s="47"/>
      <c r="AI164" s="47" t="s">
        <v>418</v>
      </c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8">
        <v>0</v>
      </c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>
        <v>0</v>
      </c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 t="s">
        <v>299</v>
      </c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9"/>
    </row>
    <row r="165" spans="1:110" ht="38.25" customHeight="1" hidden="1">
      <c r="A165" s="44" t="s">
        <v>420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5"/>
      <c r="AC165" s="46" t="s">
        <v>199</v>
      </c>
      <c r="AD165" s="47"/>
      <c r="AE165" s="47"/>
      <c r="AF165" s="47"/>
      <c r="AG165" s="47"/>
      <c r="AH165" s="47"/>
      <c r="AI165" s="47" t="s">
        <v>422</v>
      </c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8">
        <v>0</v>
      </c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>
        <v>0</v>
      </c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>
        <f>BC165-BW165</f>
        <v>0</v>
      </c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9"/>
    </row>
    <row r="166" spans="1:110" ht="42" customHeight="1" hidden="1">
      <c r="A166" s="44" t="s">
        <v>420</v>
      </c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5"/>
      <c r="AC166" s="46" t="s">
        <v>199</v>
      </c>
      <c r="AD166" s="47"/>
      <c r="AE166" s="47"/>
      <c r="AF166" s="47"/>
      <c r="AG166" s="47"/>
      <c r="AH166" s="47"/>
      <c r="AI166" s="47" t="s">
        <v>421</v>
      </c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8">
        <v>0</v>
      </c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>
        <v>0</v>
      </c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 t="s">
        <v>299</v>
      </c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9"/>
    </row>
  </sheetData>
  <sheetProtection/>
  <mergeCells count="964">
    <mergeCell ref="A26:AB26"/>
    <mergeCell ref="AC26:AH26"/>
    <mergeCell ref="AI26:BB26"/>
    <mergeCell ref="BC26:BV26"/>
    <mergeCell ref="BW26:CN26"/>
    <mergeCell ref="CO26:DF26"/>
    <mergeCell ref="A20:AB20"/>
    <mergeCell ref="AC20:AH20"/>
    <mergeCell ref="AI20:BB20"/>
    <mergeCell ref="BC20:BV20"/>
    <mergeCell ref="BW20:CN20"/>
    <mergeCell ref="CO20:DF20"/>
    <mergeCell ref="BW119:CN119"/>
    <mergeCell ref="CO119:DF119"/>
    <mergeCell ref="A119:AB119"/>
    <mergeCell ref="AC119:AH119"/>
    <mergeCell ref="AI119:BB119"/>
    <mergeCell ref="BC119:BV119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A123:AB123"/>
    <mergeCell ref="AC123:AH123"/>
    <mergeCell ref="A122:AB122"/>
    <mergeCell ref="AC122:AH122"/>
    <mergeCell ref="AI122:BB122"/>
    <mergeCell ref="BC122:BV122"/>
    <mergeCell ref="BC123:BV123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16:AB116"/>
    <mergeCell ref="AC116:AH116"/>
    <mergeCell ref="AI116:BB116"/>
    <mergeCell ref="BC116:BV116"/>
    <mergeCell ref="BW116:CN116"/>
    <mergeCell ref="CO116:DF116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AI141:BB141"/>
    <mergeCell ref="AI135:BB135"/>
    <mergeCell ref="AI121:BB121"/>
    <mergeCell ref="AI132:BB132"/>
    <mergeCell ref="AI129:BB129"/>
    <mergeCell ref="AI140:BB140"/>
    <mergeCell ref="AI127:BB127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T2:CM2"/>
    <mergeCell ref="AP4:BM4"/>
    <mergeCell ref="BN4:BQ4"/>
    <mergeCell ref="BR4:BT4"/>
    <mergeCell ref="BZ3:CM3"/>
    <mergeCell ref="CD4:CM4"/>
    <mergeCell ref="AD4:AO4"/>
    <mergeCell ref="BW109:CN109"/>
    <mergeCell ref="BW110:CN110"/>
    <mergeCell ref="BW103:CN103"/>
    <mergeCell ref="BW102:CN102"/>
    <mergeCell ref="BW104:CN104"/>
    <mergeCell ref="CO99:DF99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50:DF150"/>
    <mergeCell ref="BC147:BV147"/>
    <mergeCell ref="AI150:BB150"/>
    <mergeCell ref="AI146:BB146"/>
    <mergeCell ref="BW148:CN148"/>
    <mergeCell ref="AI144:BB144"/>
    <mergeCell ref="CO145:DF145"/>
    <mergeCell ref="CO143:DF143"/>
    <mergeCell ref="BW145:CN145"/>
    <mergeCell ref="BC146:BV146"/>
    <mergeCell ref="BC145:BV145"/>
    <mergeCell ref="AI143:BB143"/>
    <mergeCell ref="BC143:BV143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C108:AH108"/>
    <mergeCell ref="A105:AB105"/>
    <mergeCell ref="A106:AB106"/>
    <mergeCell ref="A107:AB107"/>
    <mergeCell ref="AC107:AH107"/>
    <mergeCell ref="AC105:AH105"/>
    <mergeCell ref="A108:AB108"/>
    <mergeCell ref="A99:AB99"/>
    <mergeCell ref="A101:AB101"/>
    <mergeCell ref="A103:AB103"/>
    <mergeCell ref="A104:AB104"/>
    <mergeCell ref="A102:AB102"/>
    <mergeCell ref="A100:AB100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C101:AH101"/>
    <mergeCell ref="AC99:AH99"/>
    <mergeCell ref="AI102:BB102"/>
    <mergeCell ref="AI101:BB101"/>
    <mergeCell ref="AI99:BB99"/>
    <mergeCell ref="AC100:AH100"/>
    <mergeCell ref="AC102:AH102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98:AB98"/>
    <mergeCell ref="A91:AB91"/>
    <mergeCell ref="AC96:AH96"/>
    <mergeCell ref="A90:AB90"/>
    <mergeCell ref="AC90:AH90"/>
    <mergeCell ref="AC98:AH98"/>
    <mergeCell ref="AC95:AH95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54:BV54"/>
    <mergeCell ref="AI61:BB61"/>
    <mergeCell ref="BC62:BV62"/>
    <mergeCell ref="BC61:BV61"/>
    <mergeCell ref="AI60:BB60"/>
    <mergeCell ref="AI54:BB54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CO7:DF7"/>
    <mergeCell ref="CO8:DF8"/>
    <mergeCell ref="A10:DF10"/>
    <mergeCell ref="CO11:DF11"/>
    <mergeCell ref="AI11:BB11"/>
    <mergeCell ref="CO9:DF9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I91:BB91"/>
    <mergeCell ref="AI92:BB92"/>
    <mergeCell ref="AI90:BB90"/>
    <mergeCell ref="AI93:BB93"/>
    <mergeCell ref="AI89:BB89"/>
    <mergeCell ref="AI85:BB85"/>
    <mergeCell ref="AI87:BB87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CO45:DF45"/>
    <mergeCell ref="CO46:DF46"/>
    <mergeCell ref="CO51:DF51"/>
    <mergeCell ref="CO49:DF49"/>
    <mergeCell ref="CO50:DF50"/>
    <mergeCell ref="CO52:DF52"/>
    <mergeCell ref="CO47:DF47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73:CN73"/>
    <mergeCell ref="BW93:CN93"/>
    <mergeCell ref="BW90:CN90"/>
    <mergeCell ref="BW89:CN89"/>
    <mergeCell ref="BW88:CN88"/>
    <mergeCell ref="BW78:CN78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BW65:CN65"/>
    <mergeCell ref="BW59:CN59"/>
    <mergeCell ref="BW63:CN63"/>
    <mergeCell ref="BW57:CN57"/>
    <mergeCell ref="BW60:CN60"/>
    <mergeCell ref="BW61:CN61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30:BV30"/>
    <mergeCell ref="BC36:BV36"/>
    <mergeCell ref="BC37:BV37"/>
    <mergeCell ref="BC32:BV32"/>
    <mergeCell ref="BC33:BV33"/>
    <mergeCell ref="BC34:BV34"/>
    <mergeCell ref="BC35:BV35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W135:CN135"/>
    <mergeCell ref="AI134:BB134"/>
    <mergeCell ref="BC134:BV134"/>
    <mergeCell ref="BC133:BV133"/>
    <mergeCell ref="BW133:CN133"/>
    <mergeCell ref="BC135:BV135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24:AB24"/>
    <mergeCell ref="AC24:AH24"/>
    <mergeCell ref="AI24:BB24"/>
    <mergeCell ref="BC24:BV24"/>
    <mergeCell ref="BW24:CN24"/>
    <mergeCell ref="CO24:DF24"/>
    <mergeCell ref="A27:AB27"/>
    <mergeCell ref="AC27:AH27"/>
    <mergeCell ref="AI27:BB27"/>
    <mergeCell ref="BC27:BV27"/>
    <mergeCell ref="BW27:CN27"/>
    <mergeCell ref="CO27:DF27"/>
    <mergeCell ref="A25:AB25"/>
    <mergeCell ref="AC25:AH25"/>
    <mergeCell ref="AI25:BB25"/>
    <mergeCell ref="BC25:BV25"/>
    <mergeCell ref="BW25:CN25"/>
    <mergeCell ref="CO25:DF25"/>
    <mergeCell ref="A157:AB157"/>
    <mergeCell ref="AC157:AH157"/>
    <mergeCell ref="AI157:BB157"/>
    <mergeCell ref="BC157:BV157"/>
    <mergeCell ref="BW157:CN157"/>
    <mergeCell ref="CO157:DF157"/>
    <mergeCell ref="A158:AB158"/>
    <mergeCell ref="AC158:AH158"/>
    <mergeCell ref="AI158:BB158"/>
    <mergeCell ref="BC158:BV158"/>
    <mergeCell ref="BW158:CN158"/>
    <mergeCell ref="CO158:DF158"/>
    <mergeCell ref="A159:AB159"/>
    <mergeCell ref="AC159:AH159"/>
    <mergeCell ref="AI159:BB159"/>
    <mergeCell ref="BC159:BV159"/>
    <mergeCell ref="BW159:CN159"/>
    <mergeCell ref="CO159:DF159"/>
    <mergeCell ref="A160:AB160"/>
    <mergeCell ref="AC160:AH160"/>
    <mergeCell ref="AI160:BB160"/>
    <mergeCell ref="BC160:BV160"/>
    <mergeCell ref="BW160:CN160"/>
    <mergeCell ref="CO160:DF160"/>
    <mergeCell ref="A161:AB161"/>
    <mergeCell ref="AC161:AH161"/>
    <mergeCell ref="AI161:BB161"/>
    <mergeCell ref="BC161:BV161"/>
    <mergeCell ref="BW161:CN161"/>
    <mergeCell ref="CO161:DF161"/>
    <mergeCell ref="A162:AB162"/>
    <mergeCell ref="AC162:AH162"/>
    <mergeCell ref="AI162:BB162"/>
    <mergeCell ref="BC162:BV162"/>
    <mergeCell ref="BW162:CN162"/>
    <mergeCell ref="CO162:DF162"/>
    <mergeCell ref="A163:AB163"/>
    <mergeCell ref="AC163:AH163"/>
    <mergeCell ref="AI163:BB163"/>
    <mergeCell ref="BC163:BV163"/>
    <mergeCell ref="BW163:CN163"/>
    <mergeCell ref="CO163:DF163"/>
    <mergeCell ref="A165:AB165"/>
    <mergeCell ref="AC165:AH165"/>
    <mergeCell ref="AI165:BB165"/>
    <mergeCell ref="BC165:BV165"/>
    <mergeCell ref="BW165:CN165"/>
    <mergeCell ref="CO165:DF165"/>
    <mergeCell ref="A166:AB166"/>
    <mergeCell ref="AC166:AH166"/>
    <mergeCell ref="AI166:BB166"/>
    <mergeCell ref="BC166:BV166"/>
    <mergeCell ref="BW166:CN166"/>
    <mergeCell ref="CO166:DF166"/>
    <mergeCell ref="A164:AB164"/>
    <mergeCell ref="AC164:AH164"/>
    <mergeCell ref="AI164:BB164"/>
    <mergeCell ref="BC164:BV164"/>
    <mergeCell ref="BW164:CN164"/>
    <mergeCell ref="CO164:DF164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8"/>
  <sheetViews>
    <sheetView tabSelected="1" view="pageBreakPreview" zoomScale="60" zoomScaleNormal="75" zoomScalePageLayoutView="0" workbookViewId="0" topLeftCell="A41">
      <selection activeCell="A49" sqref="A49:AB49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110</v>
      </c>
    </row>
    <row r="2" spans="1:110" ht="21" customHeight="1">
      <c r="A2" s="254" t="s">
        <v>228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</row>
    <row r="3" spans="1:110" ht="48" customHeight="1">
      <c r="A3" s="255" t="s">
        <v>194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 t="s">
        <v>195</v>
      </c>
      <c r="AD3" s="256"/>
      <c r="AE3" s="256"/>
      <c r="AF3" s="256"/>
      <c r="AG3" s="256"/>
      <c r="AH3" s="256"/>
      <c r="AI3" s="256" t="s">
        <v>123</v>
      </c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 t="s">
        <v>234</v>
      </c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 t="s">
        <v>196</v>
      </c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 t="s">
        <v>197</v>
      </c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7"/>
    </row>
    <row r="4" spans="1:110" s="14" customFormat="1" ht="18" customHeight="1" thickBot="1">
      <c r="A4" s="249">
        <v>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44">
        <v>2</v>
      </c>
      <c r="AD4" s="244"/>
      <c r="AE4" s="244"/>
      <c r="AF4" s="244"/>
      <c r="AG4" s="244"/>
      <c r="AH4" s="244"/>
      <c r="AI4" s="244">
        <v>3</v>
      </c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>
        <v>4</v>
      </c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>
        <v>5</v>
      </c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>
        <v>6</v>
      </c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5"/>
    </row>
    <row r="5" spans="1:113" s="17" customFormat="1" ht="23.25" customHeight="1">
      <c r="A5" s="251" t="s">
        <v>229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2"/>
      <c r="AC5" s="253" t="s">
        <v>207</v>
      </c>
      <c r="AD5" s="248"/>
      <c r="AE5" s="248"/>
      <c r="AF5" s="248"/>
      <c r="AG5" s="248"/>
      <c r="AH5" s="248"/>
      <c r="AI5" s="248" t="s">
        <v>200</v>
      </c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6">
        <f>SUM(AZ7:BV56)</f>
        <v>10437053.04</v>
      </c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>
        <f>SUM(BW7:CN56)</f>
        <v>2231925.9799999995</v>
      </c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>
        <f>CO7+CO8+CO9+CO10+CO11+CO12+CO13+CO15+CO16+CO17+CO18+CO19+CO21+CO22+CO23+CO27+CO28+CO30+CO31+CO34+CO35+CO36+CO37+CO38+CO39+CO41+CO45+CO46+CO47+CO49+CO50+CO53+CO54+CO56</f>
        <v>8205127.06</v>
      </c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7"/>
      <c r="DG5" s="29"/>
      <c r="DI5" s="43">
        <f>AZ5-BW5</f>
        <v>8205127.06</v>
      </c>
    </row>
    <row r="6" spans="1:110" ht="15" customHeight="1">
      <c r="A6" s="182" t="s">
        <v>198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243"/>
      <c r="AC6" s="216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3"/>
    </row>
    <row r="7" spans="1:119" ht="52.5" customHeight="1">
      <c r="A7" s="182" t="s">
        <v>90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216" t="s">
        <v>207</v>
      </c>
      <c r="AD7" s="217"/>
      <c r="AE7" s="217"/>
      <c r="AF7" s="217"/>
      <c r="AG7" s="217"/>
      <c r="AH7" s="217"/>
      <c r="AI7" s="218" t="s">
        <v>89</v>
      </c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192">
        <v>2839900</v>
      </c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7">
        <v>500388.48</v>
      </c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2">
        <f>AZ7-BW7</f>
        <v>2339511.52</v>
      </c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3"/>
      <c r="DG7" s="18"/>
      <c r="DI7" s="30">
        <f>AZ7+AZ27</f>
        <v>3032700</v>
      </c>
      <c r="DO7" s="30">
        <f>BW7+BW27</f>
        <v>530972.48</v>
      </c>
    </row>
    <row r="8" spans="1:119" ht="66" customHeight="1">
      <c r="A8" s="182" t="s">
        <v>87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216" t="s">
        <v>207</v>
      </c>
      <c r="AD8" s="217"/>
      <c r="AE8" s="217"/>
      <c r="AF8" s="217"/>
      <c r="AG8" s="217"/>
      <c r="AH8" s="217"/>
      <c r="AI8" s="218" t="s">
        <v>91</v>
      </c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192">
        <v>237500</v>
      </c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 t="s">
        <v>299</v>
      </c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>
        <f>AZ8</f>
        <v>237500</v>
      </c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3"/>
      <c r="DG8" s="39"/>
      <c r="DH8" s="40"/>
      <c r="DI8" s="30"/>
      <c r="DO8" s="30"/>
    </row>
    <row r="9" spans="1:119" ht="84" customHeight="1">
      <c r="A9" s="44" t="s">
        <v>88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216" t="s">
        <v>207</v>
      </c>
      <c r="AD9" s="217"/>
      <c r="AE9" s="217"/>
      <c r="AF9" s="217"/>
      <c r="AG9" s="217"/>
      <c r="AH9" s="217"/>
      <c r="AI9" s="218" t="s">
        <v>92</v>
      </c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192">
        <v>922600</v>
      </c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>
        <v>214001.26</v>
      </c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>
        <f>AZ9-BW9</f>
        <v>708598.74</v>
      </c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3"/>
      <c r="DI9" s="30">
        <f>AZ9+AZ28</f>
        <v>970000</v>
      </c>
      <c r="DO9" s="30">
        <f>BW9+BW28</f>
        <v>221166.23</v>
      </c>
    </row>
    <row r="10" spans="1:110" ht="63.75" customHeight="1">
      <c r="A10" s="182" t="s">
        <v>385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216" t="s">
        <v>207</v>
      </c>
      <c r="AD10" s="217"/>
      <c r="AE10" s="217"/>
      <c r="AF10" s="217"/>
      <c r="AG10" s="217"/>
      <c r="AH10" s="217"/>
      <c r="AI10" s="218" t="s">
        <v>268</v>
      </c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192">
        <v>380000</v>
      </c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>
        <v>108488.46</v>
      </c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>
        <f>AZ10-BW10</f>
        <v>271511.54</v>
      </c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3"/>
    </row>
    <row r="11" spans="1:110" ht="62.25" customHeight="1">
      <c r="A11" s="182" t="s">
        <v>98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243"/>
      <c r="AC11" s="183" t="s">
        <v>207</v>
      </c>
      <c r="AD11" s="184"/>
      <c r="AE11" s="184"/>
      <c r="AF11" s="184"/>
      <c r="AG11" s="184"/>
      <c r="AH11" s="185"/>
      <c r="AI11" s="186" t="s">
        <v>99</v>
      </c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8"/>
      <c r="AZ11" s="236">
        <v>144000</v>
      </c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8"/>
      <c r="BW11" s="189">
        <v>143083</v>
      </c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1"/>
      <c r="CO11" s="192">
        <f>AZ11-BW11</f>
        <v>917</v>
      </c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3"/>
    </row>
    <row r="12" spans="1:110" ht="63.75" customHeight="1">
      <c r="A12" s="182" t="s">
        <v>93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243"/>
      <c r="AC12" s="183" t="s">
        <v>207</v>
      </c>
      <c r="AD12" s="184"/>
      <c r="AE12" s="184"/>
      <c r="AF12" s="184"/>
      <c r="AG12" s="184"/>
      <c r="AH12" s="185"/>
      <c r="AI12" s="186" t="s">
        <v>94</v>
      </c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8"/>
      <c r="AZ12" s="189">
        <v>4000</v>
      </c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1"/>
      <c r="BW12" s="189">
        <v>3717</v>
      </c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1"/>
      <c r="CO12" s="192">
        <f>AZ12-BW12</f>
        <v>283</v>
      </c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3"/>
    </row>
    <row r="13" spans="1:142" ht="65.25" customHeight="1">
      <c r="A13" s="182" t="s">
        <v>251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243"/>
      <c r="AC13" s="183" t="s">
        <v>207</v>
      </c>
      <c r="AD13" s="184"/>
      <c r="AE13" s="184"/>
      <c r="AF13" s="184"/>
      <c r="AG13" s="184"/>
      <c r="AH13" s="185"/>
      <c r="AI13" s="186" t="s">
        <v>10</v>
      </c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8"/>
      <c r="AZ13" s="189">
        <v>1000</v>
      </c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1"/>
      <c r="BW13" s="189" t="s">
        <v>299</v>
      </c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1"/>
      <c r="CO13" s="192">
        <f aca="true" t="shared" si="0" ref="CO13:CO24">AZ13</f>
        <v>1000</v>
      </c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3"/>
      <c r="DI13" s="30">
        <f>AZ7+AZ8+AZ9+AZ10+AZ11+AZ12+AZ13+AZ27+AZ28+AZ29</f>
        <v>4769200</v>
      </c>
      <c r="DO13" s="30" t="e">
        <f>BW7+BW8+BW9+BW10+BW11+BW12+BW13+BW27+BW28+BW29</f>
        <v>#VALUE!</v>
      </c>
      <c r="DY13" s="224">
        <f>BW7+BW10+BW11+BW12</f>
        <v>755676.94</v>
      </c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</row>
    <row r="14" spans="1:110" ht="124.5" customHeight="1">
      <c r="A14" s="182" t="s">
        <v>386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243"/>
      <c r="AC14" s="183" t="s">
        <v>207</v>
      </c>
      <c r="AD14" s="184"/>
      <c r="AE14" s="184"/>
      <c r="AF14" s="184"/>
      <c r="AG14" s="184"/>
      <c r="AH14" s="185"/>
      <c r="AI14" s="186" t="s">
        <v>269</v>
      </c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8"/>
      <c r="AZ14" s="236">
        <v>200</v>
      </c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8"/>
      <c r="BW14" s="236">
        <v>200</v>
      </c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8"/>
      <c r="CO14" s="192" t="s">
        <v>299</v>
      </c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3"/>
    </row>
    <row r="15" spans="1:111" s="15" customFormat="1" ht="74.25" customHeight="1">
      <c r="A15" s="44" t="s">
        <v>442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199" t="s">
        <v>207</v>
      </c>
      <c r="AD15" s="200"/>
      <c r="AE15" s="200"/>
      <c r="AF15" s="200"/>
      <c r="AG15" s="200"/>
      <c r="AH15" s="201"/>
      <c r="AI15" s="202" t="s">
        <v>374</v>
      </c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4"/>
      <c r="AZ15" s="189">
        <v>243800</v>
      </c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1"/>
      <c r="BW15" s="189" t="s">
        <v>299</v>
      </c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1"/>
      <c r="CO15" s="192">
        <f t="shared" si="0"/>
        <v>243800</v>
      </c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3"/>
      <c r="DG15" s="31"/>
    </row>
    <row r="16" spans="1:111" ht="66" customHeight="1">
      <c r="A16" s="182" t="s">
        <v>96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216" t="s">
        <v>207</v>
      </c>
      <c r="AD16" s="217"/>
      <c r="AE16" s="217"/>
      <c r="AF16" s="217"/>
      <c r="AG16" s="217"/>
      <c r="AH16" s="217"/>
      <c r="AI16" s="196" t="s">
        <v>97</v>
      </c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2">
        <v>3000</v>
      </c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 t="s">
        <v>299</v>
      </c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>
        <f t="shared" si="0"/>
        <v>3000</v>
      </c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3"/>
      <c r="DG16" s="31"/>
    </row>
    <row r="17" spans="1:110" s="16" customFormat="1" ht="79.5" customHeight="1">
      <c r="A17" s="44" t="s">
        <v>387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240" t="s">
        <v>207</v>
      </c>
      <c r="AD17" s="241"/>
      <c r="AE17" s="241"/>
      <c r="AF17" s="241"/>
      <c r="AG17" s="241"/>
      <c r="AH17" s="241"/>
      <c r="AI17" s="242" t="s">
        <v>270</v>
      </c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39">
        <v>15600</v>
      </c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>
        <v>2600</v>
      </c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192">
        <f>AZ17-BW17</f>
        <v>13000</v>
      </c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3"/>
    </row>
    <row r="18" spans="1:110" s="16" customFormat="1" ht="108.75" customHeight="1">
      <c r="A18" s="182" t="s">
        <v>388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222" t="s">
        <v>207</v>
      </c>
      <c r="AD18" s="223"/>
      <c r="AE18" s="223"/>
      <c r="AF18" s="223"/>
      <c r="AG18" s="223"/>
      <c r="AH18" s="223"/>
      <c r="AI18" s="219" t="s">
        <v>271</v>
      </c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20">
        <v>10600</v>
      </c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1">
        <v>10098.93</v>
      </c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192">
        <f>AZ18-BW18</f>
        <v>501.0699999999997</v>
      </c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3"/>
    </row>
    <row r="19" spans="1:111" s="16" customFormat="1" ht="98.25" customHeight="1">
      <c r="A19" s="182" t="s">
        <v>389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222" t="s">
        <v>207</v>
      </c>
      <c r="AD19" s="223"/>
      <c r="AE19" s="223"/>
      <c r="AF19" s="223"/>
      <c r="AG19" s="223"/>
      <c r="AH19" s="223"/>
      <c r="AI19" s="219" t="s">
        <v>272</v>
      </c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20">
        <v>2300</v>
      </c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1">
        <v>2260</v>
      </c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192">
        <f>AZ19-BW19</f>
        <v>40</v>
      </c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3"/>
      <c r="DG19" s="31"/>
    </row>
    <row r="20" spans="1:111" s="16" customFormat="1" ht="127.5" customHeight="1" hidden="1">
      <c r="A20" s="182" t="s">
        <v>366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222" t="s">
        <v>207</v>
      </c>
      <c r="AD20" s="223"/>
      <c r="AE20" s="223"/>
      <c r="AF20" s="223"/>
      <c r="AG20" s="223"/>
      <c r="AH20" s="223"/>
      <c r="AI20" s="219" t="s">
        <v>365</v>
      </c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20">
        <v>0</v>
      </c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1" t="s">
        <v>299</v>
      </c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192">
        <f t="shared" si="0"/>
        <v>0</v>
      </c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3"/>
      <c r="DG20" s="31"/>
    </row>
    <row r="21" spans="1:110" s="16" customFormat="1" ht="81.75" customHeight="1">
      <c r="A21" s="182" t="s">
        <v>427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222" t="s">
        <v>207</v>
      </c>
      <c r="AD21" s="223"/>
      <c r="AE21" s="223"/>
      <c r="AF21" s="223"/>
      <c r="AG21" s="223"/>
      <c r="AH21" s="223"/>
      <c r="AI21" s="219" t="s">
        <v>169</v>
      </c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20">
        <v>20000</v>
      </c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1" t="s">
        <v>299</v>
      </c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192">
        <f t="shared" si="0"/>
        <v>20000</v>
      </c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3"/>
    </row>
    <row r="22" spans="1:111" s="16" customFormat="1" ht="112.5" customHeight="1">
      <c r="A22" s="182" t="s">
        <v>390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222" t="s">
        <v>207</v>
      </c>
      <c r="AD22" s="223"/>
      <c r="AE22" s="223"/>
      <c r="AF22" s="223"/>
      <c r="AG22" s="223"/>
      <c r="AH22" s="223"/>
      <c r="AI22" s="219" t="s">
        <v>375</v>
      </c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20">
        <v>14000</v>
      </c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1">
        <v>6960</v>
      </c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192">
        <f>AZ22-BW22</f>
        <v>7040</v>
      </c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3"/>
      <c r="DG22" s="31"/>
    </row>
    <row r="23" spans="1:110" s="16" customFormat="1" ht="70.5" customHeight="1">
      <c r="A23" s="182" t="s">
        <v>391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222" t="s">
        <v>207</v>
      </c>
      <c r="AD23" s="223"/>
      <c r="AE23" s="223"/>
      <c r="AF23" s="223"/>
      <c r="AG23" s="223"/>
      <c r="AH23" s="223"/>
      <c r="AI23" s="219" t="s">
        <v>273</v>
      </c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20">
        <v>2000</v>
      </c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1" t="s">
        <v>299</v>
      </c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197">
        <f t="shared" si="0"/>
        <v>2000</v>
      </c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8"/>
    </row>
    <row r="24" spans="1:110" s="16" customFormat="1" ht="53.25" customHeight="1" hidden="1">
      <c r="A24" s="182" t="s">
        <v>392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222" t="s">
        <v>207</v>
      </c>
      <c r="AD24" s="223"/>
      <c r="AE24" s="223"/>
      <c r="AF24" s="223"/>
      <c r="AG24" s="223"/>
      <c r="AH24" s="223"/>
      <c r="AI24" s="219" t="s">
        <v>274</v>
      </c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20">
        <v>0</v>
      </c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1" t="s">
        <v>299</v>
      </c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192">
        <f t="shared" si="0"/>
        <v>0</v>
      </c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3"/>
    </row>
    <row r="25" spans="1:110" s="42" customFormat="1" ht="54" customHeight="1" hidden="1">
      <c r="A25" s="44" t="s">
        <v>361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240" t="s">
        <v>207</v>
      </c>
      <c r="AD25" s="241"/>
      <c r="AE25" s="241"/>
      <c r="AF25" s="241"/>
      <c r="AG25" s="241"/>
      <c r="AH25" s="241"/>
      <c r="AI25" s="242" t="s">
        <v>360</v>
      </c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39">
        <v>0</v>
      </c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>
        <v>0</v>
      </c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197" t="s">
        <v>299</v>
      </c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8"/>
    </row>
    <row r="26" spans="1:110" s="16" customFormat="1" ht="81.75" customHeight="1" hidden="1">
      <c r="A26" s="182" t="s">
        <v>356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222" t="s">
        <v>207</v>
      </c>
      <c r="AD26" s="223"/>
      <c r="AE26" s="223"/>
      <c r="AF26" s="223"/>
      <c r="AG26" s="223"/>
      <c r="AH26" s="223"/>
      <c r="AI26" s="219" t="s">
        <v>354</v>
      </c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20">
        <v>0</v>
      </c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1">
        <v>0</v>
      </c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36">
        <f>AZ26-BW26</f>
        <v>0</v>
      </c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58"/>
    </row>
    <row r="27" spans="1:113" ht="81" customHeight="1">
      <c r="A27" s="182" t="s">
        <v>100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216" t="s">
        <v>207</v>
      </c>
      <c r="AD27" s="217"/>
      <c r="AE27" s="217"/>
      <c r="AF27" s="217"/>
      <c r="AG27" s="217"/>
      <c r="AH27" s="217"/>
      <c r="AI27" s="196" t="s">
        <v>425</v>
      </c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2">
        <v>192800</v>
      </c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>
        <v>30584</v>
      </c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>
        <f>AZ27-BW27</f>
        <v>162216</v>
      </c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3"/>
      <c r="DI27" s="30"/>
    </row>
    <row r="28" spans="1:143" ht="114" customHeight="1">
      <c r="A28" s="182" t="s">
        <v>101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216" t="s">
        <v>207</v>
      </c>
      <c r="AD28" s="217"/>
      <c r="AE28" s="217"/>
      <c r="AF28" s="217"/>
      <c r="AG28" s="217"/>
      <c r="AH28" s="217"/>
      <c r="AI28" s="196" t="s">
        <v>426</v>
      </c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2">
        <v>47400</v>
      </c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>
        <v>7164.97</v>
      </c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>
        <f>AZ28-BW28</f>
        <v>40235.03</v>
      </c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3"/>
      <c r="DI28" s="30">
        <f>AZ27+AZ28</f>
        <v>240200</v>
      </c>
      <c r="DO28" s="30">
        <f>BW27+BW28</f>
        <v>37748.97</v>
      </c>
      <c r="DX28" s="224">
        <f>CO27+CO28</f>
        <v>202451.03</v>
      </c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</row>
    <row r="29" spans="1:110" ht="81" customHeight="1" hidden="1">
      <c r="A29" s="182" t="s">
        <v>411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216" t="s">
        <v>207</v>
      </c>
      <c r="AD29" s="217"/>
      <c r="AE29" s="217"/>
      <c r="AF29" s="217"/>
      <c r="AG29" s="217"/>
      <c r="AH29" s="217"/>
      <c r="AI29" s="218" t="s">
        <v>262</v>
      </c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192">
        <v>0</v>
      </c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>
        <v>0</v>
      </c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 t="s">
        <v>299</v>
      </c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3"/>
    </row>
    <row r="30" spans="1:110" ht="96.75" customHeight="1">
      <c r="A30" s="182" t="s">
        <v>393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216" t="s">
        <v>207</v>
      </c>
      <c r="AD30" s="217"/>
      <c r="AE30" s="217"/>
      <c r="AF30" s="217"/>
      <c r="AG30" s="217"/>
      <c r="AH30" s="217"/>
      <c r="AI30" s="218" t="s">
        <v>275</v>
      </c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192">
        <v>3000</v>
      </c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 t="s">
        <v>299</v>
      </c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>
        <f>AZ30</f>
        <v>3000</v>
      </c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3"/>
    </row>
    <row r="31" spans="1:111" s="15" customFormat="1" ht="99.75" customHeight="1">
      <c r="A31" s="182" t="s">
        <v>394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99" t="s">
        <v>207</v>
      </c>
      <c r="AD31" s="200"/>
      <c r="AE31" s="200"/>
      <c r="AF31" s="200"/>
      <c r="AG31" s="200"/>
      <c r="AH31" s="201"/>
      <c r="AI31" s="202" t="s">
        <v>276</v>
      </c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4"/>
      <c r="AZ31" s="189">
        <v>3000</v>
      </c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1"/>
      <c r="BW31" s="189" t="s">
        <v>299</v>
      </c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1"/>
      <c r="CO31" s="192">
        <f>AZ31</f>
        <v>3000</v>
      </c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3"/>
      <c r="DG31" s="32"/>
    </row>
    <row r="32" spans="1:111" ht="22.5" customHeight="1" hidden="1">
      <c r="A32" s="44" t="s">
        <v>95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183" t="s">
        <v>207</v>
      </c>
      <c r="AD32" s="184"/>
      <c r="AE32" s="184"/>
      <c r="AF32" s="184"/>
      <c r="AG32" s="184"/>
      <c r="AH32" s="185"/>
      <c r="AI32" s="186" t="s">
        <v>102</v>
      </c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8"/>
      <c r="AZ32" s="236">
        <v>0</v>
      </c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8"/>
      <c r="BW32" s="236">
        <v>0</v>
      </c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8"/>
      <c r="CO32" s="192" t="s">
        <v>299</v>
      </c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3"/>
      <c r="DG32" s="31"/>
    </row>
    <row r="33" spans="1:110" s="15" customFormat="1" ht="108.75" customHeight="1" hidden="1">
      <c r="A33" s="182" t="s">
        <v>266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99" t="s">
        <v>207</v>
      </c>
      <c r="AD33" s="200"/>
      <c r="AE33" s="200"/>
      <c r="AF33" s="200"/>
      <c r="AG33" s="200"/>
      <c r="AH33" s="201"/>
      <c r="AI33" s="202" t="s">
        <v>277</v>
      </c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4"/>
      <c r="AZ33" s="189">
        <v>0</v>
      </c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1"/>
      <c r="BW33" s="189" t="s">
        <v>299</v>
      </c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1"/>
      <c r="CO33" s="192">
        <f>AZ33</f>
        <v>0</v>
      </c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3"/>
    </row>
    <row r="34" spans="1:119" ht="79.5" customHeight="1">
      <c r="A34" s="182" t="s">
        <v>441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3" t="s">
        <v>207</v>
      </c>
      <c r="AD34" s="184"/>
      <c r="AE34" s="184"/>
      <c r="AF34" s="184"/>
      <c r="AG34" s="184"/>
      <c r="AH34" s="185"/>
      <c r="AI34" s="186" t="s">
        <v>440</v>
      </c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8"/>
      <c r="AZ34" s="189">
        <v>850000</v>
      </c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1"/>
      <c r="BW34" s="189">
        <v>226219.29</v>
      </c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1"/>
      <c r="CO34" s="192">
        <f>AZ34-BW34</f>
        <v>623780.71</v>
      </c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3"/>
      <c r="DG34" s="18"/>
      <c r="DI34" s="30"/>
      <c r="DO34" s="30"/>
    </row>
    <row r="35" spans="1:119" ht="79.5" customHeight="1">
      <c r="A35" s="182" t="s">
        <v>395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3" t="s">
        <v>207</v>
      </c>
      <c r="AD35" s="184"/>
      <c r="AE35" s="184"/>
      <c r="AF35" s="184"/>
      <c r="AG35" s="184"/>
      <c r="AH35" s="185"/>
      <c r="AI35" s="186" t="s">
        <v>278</v>
      </c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8"/>
      <c r="AZ35" s="189">
        <v>50453.04</v>
      </c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1"/>
      <c r="BW35" s="189" t="s">
        <v>299</v>
      </c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1"/>
      <c r="CO35" s="192">
        <f>AZ35</f>
        <v>50453.04</v>
      </c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3"/>
      <c r="DG35" s="18"/>
      <c r="DI35" s="30"/>
      <c r="DO35" s="30"/>
    </row>
    <row r="36" spans="1:111" ht="82.5" customHeight="1">
      <c r="A36" s="182" t="s">
        <v>396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3" t="s">
        <v>207</v>
      </c>
      <c r="AD36" s="184"/>
      <c r="AE36" s="184"/>
      <c r="AF36" s="184"/>
      <c r="AG36" s="184"/>
      <c r="AH36" s="185"/>
      <c r="AI36" s="186" t="s">
        <v>279</v>
      </c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8"/>
      <c r="AZ36" s="189">
        <v>10000</v>
      </c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1"/>
      <c r="BW36" s="236">
        <v>2590</v>
      </c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8"/>
      <c r="CO36" s="192">
        <f>AZ36-BW36</f>
        <v>7410</v>
      </c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3"/>
      <c r="DG36" s="18"/>
    </row>
    <row r="37" spans="1:111" ht="85.5" customHeight="1">
      <c r="A37" s="182" t="s">
        <v>397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3" t="s">
        <v>207</v>
      </c>
      <c r="AD37" s="184"/>
      <c r="AE37" s="184"/>
      <c r="AF37" s="184"/>
      <c r="AG37" s="184"/>
      <c r="AH37" s="185"/>
      <c r="AI37" s="186" t="s">
        <v>280</v>
      </c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8"/>
      <c r="AZ37" s="189">
        <v>2700</v>
      </c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1"/>
      <c r="BW37" s="236" t="s">
        <v>299</v>
      </c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7"/>
      <c r="CL37" s="237"/>
      <c r="CM37" s="237"/>
      <c r="CN37" s="238"/>
      <c r="CO37" s="192">
        <f>AZ37</f>
        <v>2700</v>
      </c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3"/>
      <c r="DG37" s="18"/>
    </row>
    <row r="38" spans="1:111" ht="82.5" customHeight="1">
      <c r="A38" s="182" t="s">
        <v>398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3" t="s">
        <v>207</v>
      </c>
      <c r="AD38" s="184"/>
      <c r="AE38" s="184"/>
      <c r="AF38" s="184"/>
      <c r="AG38" s="184"/>
      <c r="AH38" s="185"/>
      <c r="AI38" s="186" t="s">
        <v>281</v>
      </c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8"/>
      <c r="AZ38" s="189">
        <v>62400</v>
      </c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1"/>
      <c r="BW38" s="236">
        <v>18269.63</v>
      </c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8"/>
      <c r="CO38" s="192">
        <f>AZ38-BW38</f>
        <v>44130.369999999995</v>
      </c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3"/>
      <c r="DG38" s="18"/>
    </row>
    <row r="39" spans="1:111" ht="111" customHeight="1">
      <c r="A39" s="44" t="s">
        <v>428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199" t="s">
        <v>207</v>
      </c>
      <c r="AD39" s="200"/>
      <c r="AE39" s="200"/>
      <c r="AF39" s="200"/>
      <c r="AG39" s="200"/>
      <c r="AH39" s="201"/>
      <c r="AI39" s="202" t="s">
        <v>376</v>
      </c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4"/>
      <c r="AZ39" s="189">
        <v>10000</v>
      </c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1"/>
      <c r="BW39" s="189" t="s">
        <v>299</v>
      </c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1"/>
      <c r="CO39" s="192">
        <f>AZ39</f>
        <v>10000</v>
      </c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3"/>
      <c r="DG39" s="18"/>
    </row>
    <row r="40" spans="1:111" ht="105.75" customHeight="1" hidden="1">
      <c r="A40" s="44" t="s">
        <v>431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199" t="s">
        <v>207</v>
      </c>
      <c r="AD40" s="200"/>
      <c r="AE40" s="200"/>
      <c r="AF40" s="200"/>
      <c r="AG40" s="200"/>
      <c r="AH40" s="201"/>
      <c r="AI40" s="202" t="s">
        <v>377</v>
      </c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4"/>
      <c r="AZ40" s="189">
        <v>0</v>
      </c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1"/>
      <c r="BW40" s="189">
        <v>0</v>
      </c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1"/>
      <c r="CO40" s="197">
        <f>AZ40-BW40</f>
        <v>0</v>
      </c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8"/>
      <c r="DG40" s="18"/>
    </row>
    <row r="41" spans="1:110" ht="97.5" customHeight="1">
      <c r="A41" s="182" t="s">
        <v>435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3" t="s">
        <v>207</v>
      </c>
      <c r="AD41" s="184"/>
      <c r="AE41" s="184"/>
      <c r="AF41" s="184"/>
      <c r="AG41" s="184"/>
      <c r="AH41" s="185"/>
      <c r="AI41" s="186" t="s">
        <v>434</v>
      </c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8"/>
      <c r="AZ41" s="189">
        <v>120000</v>
      </c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1"/>
      <c r="BW41" s="236" t="s">
        <v>299</v>
      </c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7"/>
      <c r="CL41" s="237"/>
      <c r="CM41" s="237"/>
      <c r="CN41" s="238"/>
      <c r="CO41" s="192">
        <f>AZ41</f>
        <v>120000</v>
      </c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3"/>
    </row>
    <row r="42" spans="1:111" ht="68.25" customHeight="1" hidden="1">
      <c r="A42" s="44" t="s">
        <v>408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199" t="s">
        <v>207</v>
      </c>
      <c r="AD42" s="200"/>
      <c r="AE42" s="200"/>
      <c r="AF42" s="200"/>
      <c r="AG42" s="200"/>
      <c r="AH42" s="201"/>
      <c r="AI42" s="202" t="s">
        <v>407</v>
      </c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4"/>
      <c r="AZ42" s="189">
        <v>0</v>
      </c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1"/>
      <c r="BW42" s="189">
        <v>0</v>
      </c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1"/>
      <c r="CO42" s="197" t="s">
        <v>299</v>
      </c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8"/>
      <c r="DG42" s="18"/>
    </row>
    <row r="43" spans="1:111" ht="87" customHeight="1" hidden="1">
      <c r="A43" s="44" t="s">
        <v>405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199" t="s">
        <v>207</v>
      </c>
      <c r="AD43" s="200"/>
      <c r="AE43" s="200"/>
      <c r="AF43" s="200"/>
      <c r="AG43" s="200"/>
      <c r="AH43" s="201"/>
      <c r="AI43" s="202" t="s">
        <v>406</v>
      </c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4"/>
      <c r="AZ43" s="189">
        <v>0</v>
      </c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1"/>
      <c r="BW43" s="189">
        <v>0</v>
      </c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1"/>
      <c r="CO43" s="197" t="s">
        <v>299</v>
      </c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8"/>
      <c r="DG43" s="18"/>
    </row>
    <row r="44" spans="1:110" ht="87.75" customHeight="1" hidden="1">
      <c r="A44" s="182" t="s">
        <v>399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3" t="s">
        <v>207</v>
      </c>
      <c r="AD44" s="184"/>
      <c r="AE44" s="184"/>
      <c r="AF44" s="184"/>
      <c r="AG44" s="184"/>
      <c r="AH44" s="185"/>
      <c r="AI44" s="186" t="s">
        <v>378</v>
      </c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8"/>
      <c r="AZ44" s="189">
        <v>0</v>
      </c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1"/>
      <c r="BW44" s="236" t="s">
        <v>299</v>
      </c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8"/>
      <c r="CO44" s="192">
        <f>AZ44</f>
        <v>0</v>
      </c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3"/>
    </row>
    <row r="45" spans="1:110" ht="110.25" customHeight="1">
      <c r="A45" s="182" t="s">
        <v>402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216" t="s">
        <v>207</v>
      </c>
      <c r="AD45" s="217"/>
      <c r="AE45" s="217"/>
      <c r="AF45" s="217"/>
      <c r="AG45" s="217"/>
      <c r="AH45" s="217"/>
      <c r="AI45" s="218" t="s">
        <v>282</v>
      </c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197">
        <v>8000</v>
      </c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2" t="s">
        <v>299</v>
      </c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>
        <f>AZ45</f>
        <v>8000</v>
      </c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3"/>
    </row>
    <row r="46" spans="1:110" ht="108.75" customHeight="1">
      <c r="A46" s="182" t="s">
        <v>400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216" t="s">
        <v>207</v>
      </c>
      <c r="AD46" s="217"/>
      <c r="AE46" s="217"/>
      <c r="AF46" s="217"/>
      <c r="AG46" s="217"/>
      <c r="AH46" s="217"/>
      <c r="AI46" s="218" t="s">
        <v>379</v>
      </c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197">
        <v>2000</v>
      </c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2" t="s">
        <v>299</v>
      </c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>
        <f>AZ46</f>
        <v>2000</v>
      </c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3"/>
    </row>
    <row r="47" spans="1:110" s="15" customFormat="1" ht="98.25" customHeight="1">
      <c r="A47" s="182" t="s">
        <v>267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94" t="s">
        <v>207</v>
      </c>
      <c r="AD47" s="195"/>
      <c r="AE47" s="195"/>
      <c r="AF47" s="195"/>
      <c r="AG47" s="195"/>
      <c r="AH47" s="195"/>
      <c r="AI47" s="196" t="s">
        <v>283</v>
      </c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7">
        <v>3980400</v>
      </c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>
        <v>883965</v>
      </c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2">
        <f>AZ47-BW47</f>
        <v>3096435</v>
      </c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3"/>
    </row>
    <row r="48" spans="1:113" s="15" customFormat="1" ht="68.25" customHeight="1" hidden="1">
      <c r="A48" s="182" t="s">
        <v>413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94" t="s">
        <v>207</v>
      </c>
      <c r="AD48" s="195"/>
      <c r="AE48" s="195"/>
      <c r="AF48" s="195"/>
      <c r="AG48" s="195"/>
      <c r="AH48" s="195"/>
      <c r="AI48" s="196" t="s">
        <v>412</v>
      </c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7">
        <v>0</v>
      </c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>
        <v>0</v>
      </c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2" t="s">
        <v>299</v>
      </c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3"/>
      <c r="DI48" s="41">
        <f>BW47+BW48</f>
        <v>883965</v>
      </c>
    </row>
    <row r="49" spans="1:110" s="15" customFormat="1" ht="95.25" customHeight="1">
      <c r="A49" s="44" t="s">
        <v>449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194" t="s">
        <v>207</v>
      </c>
      <c r="AD49" s="195"/>
      <c r="AE49" s="195"/>
      <c r="AF49" s="195"/>
      <c r="AG49" s="195"/>
      <c r="AH49" s="195"/>
      <c r="AI49" s="196" t="s">
        <v>443</v>
      </c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7">
        <v>50100</v>
      </c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>
        <v>50000</v>
      </c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2">
        <f>AZ49-BW49</f>
        <v>100</v>
      </c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3"/>
    </row>
    <row r="50" spans="1:110" s="15" customFormat="1" ht="102" customHeight="1">
      <c r="A50" s="44" t="s">
        <v>432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194" t="s">
        <v>207</v>
      </c>
      <c r="AD50" s="195"/>
      <c r="AE50" s="195"/>
      <c r="AF50" s="195"/>
      <c r="AG50" s="195"/>
      <c r="AH50" s="195"/>
      <c r="AI50" s="196" t="s">
        <v>414</v>
      </c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7">
        <v>87000</v>
      </c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 t="s">
        <v>299</v>
      </c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>
        <f>AZ50</f>
        <v>87000</v>
      </c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8"/>
    </row>
    <row r="51" spans="1:110" s="15" customFormat="1" ht="84" customHeight="1" hidden="1">
      <c r="A51" s="182" t="s">
        <v>430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94" t="s">
        <v>207</v>
      </c>
      <c r="AD51" s="195"/>
      <c r="AE51" s="195"/>
      <c r="AF51" s="195"/>
      <c r="AG51" s="195"/>
      <c r="AH51" s="195"/>
      <c r="AI51" s="196" t="s">
        <v>429</v>
      </c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7">
        <v>0</v>
      </c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>
        <v>0</v>
      </c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>
        <f>AZ51-BW51</f>
        <v>0</v>
      </c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8"/>
    </row>
    <row r="52" spans="1:110" s="15" customFormat="1" ht="125.25" customHeight="1" hidden="1">
      <c r="A52" s="182" t="s">
        <v>357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94" t="s">
        <v>207</v>
      </c>
      <c r="AD52" s="195"/>
      <c r="AE52" s="195"/>
      <c r="AF52" s="195"/>
      <c r="AG52" s="195"/>
      <c r="AH52" s="195"/>
      <c r="AI52" s="196" t="s">
        <v>355</v>
      </c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7">
        <v>0</v>
      </c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>
        <v>0</v>
      </c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2" t="s">
        <v>299</v>
      </c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3"/>
    </row>
    <row r="53" spans="1:113" s="15" customFormat="1" ht="146.25" customHeight="1">
      <c r="A53" s="44" t="s">
        <v>445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194" t="s">
        <v>207</v>
      </c>
      <c r="AD53" s="195"/>
      <c r="AE53" s="195"/>
      <c r="AF53" s="195"/>
      <c r="AG53" s="195"/>
      <c r="AH53" s="195"/>
      <c r="AI53" s="196" t="s">
        <v>444</v>
      </c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7">
        <v>72600</v>
      </c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>
        <v>12088.96</v>
      </c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2">
        <f>AZ53-BW53</f>
        <v>60511.04</v>
      </c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3"/>
      <c r="DI53" s="41"/>
    </row>
    <row r="54" spans="1:110" ht="75" customHeight="1" thickBot="1">
      <c r="A54" s="182" t="s">
        <v>401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205" t="s">
        <v>207</v>
      </c>
      <c r="AD54" s="206"/>
      <c r="AE54" s="206"/>
      <c r="AF54" s="206"/>
      <c r="AG54" s="206"/>
      <c r="AH54" s="207"/>
      <c r="AI54" s="208" t="s">
        <v>284</v>
      </c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10"/>
      <c r="AZ54" s="211">
        <v>3000</v>
      </c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3"/>
      <c r="BW54" s="211" t="s">
        <v>299</v>
      </c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3"/>
      <c r="CO54" s="214">
        <f>AZ54</f>
        <v>3000</v>
      </c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5"/>
    </row>
    <row r="55" spans="1:110" ht="81" customHeight="1" hidden="1" thickBot="1">
      <c r="A55" s="44" t="s">
        <v>423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205" t="s">
        <v>207</v>
      </c>
      <c r="AD55" s="206"/>
      <c r="AE55" s="206"/>
      <c r="AF55" s="206"/>
      <c r="AG55" s="206"/>
      <c r="AH55" s="207"/>
      <c r="AI55" s="208" t="s">
        <v>404</v>
      </c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10"/>
      <c r="AZ55" s="259">
        <v>0</v>
      </c>
      <c r="BA55" s="260"/>
      <c r="BB55" s="260"/>
      <c r="BC55" s="260"/>
      <c r="BD55" s="260"/>
      <c r="BE55" s="260"/>
      <c r="BF55" s="260"/>
      <c r="BG55" s="260"/>
      <c r="BH55" s="260"/>
      <c r="BI55" s="260"/>
      <c r="BJ55" s="260"/>
      <c r="BK55" s="260"/>
      <c r="BL55" s="260"/>
      <c r="BM55" s="260"/>
      <c r="BN55" s="260"/>
      <c r="BO55" s="260"/>
      <c r="BP55" s="260"/>
      <c r="BQ55" s="260"/>
      <c r="BR55" s="260"/>
      <c r="BS55" s="260"/>
      <c r="BT55" s="260"/>
      <c r="BU55" s="260"/>
      <c r="BV55" s="261"/>
      <c r="BW55" s="211">
        <v>0</v>
      </c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3"/>
      <c r="CO55" s="192">
        <f>AZ55-BW55</f>
        <v>0</v>
      </c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3"/>
    </row>
    <row r="56" spans="1:110" ht="87.75" customHeight="1" thickBot="1">
      <c r="A56" s="182" t="s">
        <v>381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205" t="s">
        <v>207</v>
      </c>
      <c r="AD56" s="206"/>
      <c r="AE56" s="206"/>
      <c r="AF56" s="206"/>
      <c r="AG56" s="206"/>
      <c r="AH56" s="207"/>
      <c r="AI56" s="208" t="s">
        <v>380</v>
      </c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10"/>
      <c r="AZ56" s="211">
        <v>41700</v>
      </c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3"/>
      <c r="BW56" s="211">
        <v>9247</v>
      </c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3"/>
      <c r="CO56" s="192">
        <f>AZ56-BW56</f>
        <v>32453</v>
      </c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3"/>
    </row>
    <row r="57" spans="1:110" ht="7.5" customHeight="1" thickBo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18"/>
      <c r="AD57" s="19"/>
      <c r="AE57" s="19"/>
      <c r="AF57" s="19"/>
      <c r="AG57" s="19"/>
      <c r="AH57" s="18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</row>
    <row r="58" spans="1:123" ht="22.5" customHeight="1" thickBot="1">
      <c r="A58" s="182" t="s">
        <v>231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226" t="s">
        <v>208</v>
      </c>
      <c r="AD58" s="227"/>
      <c r="AE58" s="227"/>
      <c r="AF58" s="227"/>
      <c r="AG58" s="227"/>
      <c r="AH58" s="228"/>
      <c r="AI58" s="229" t="s">
        <v>200</v>
      </c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1"/>
      <c r="AZ58" s="232">
        <f>'стр.1'!BC13-Лист1!AZ5</f>
        <v>-69753.0399999991</v>
      </c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2">
        <f>'стр.1'!BW13-Лист1!BW5</f>
        <v>845323.0200000005</v>
      </c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  <c r="CM58" s="233"/>
      <c r="CN58" s="233"/>
      <c r="CO58" s="232" t="s">
        <v>200</v>
      </c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3"/>
      <c r="DE58" s="233"/>
      <c r="DF58" s="235"/>
      <c r="DI58" s="234"/>
      <c r="DJ58" s="234"/>
      <c r="DK58" s="234"/>
      <c r="DL58" s="234"/>
      <c r="DM58" s="234"/>
      <c r="DN58" s="234"/>
      <c r="DO58" s="234"/>
      <c r="DP58" s="234"/>
      <c r="DQ58" s="234"/>
      <c r="DR58" s="234"/>
      <c r="DS58" s="234"/>
    </row>
  </sheetData>
  <sheetProtection/>
  <mergeCells count="334">
    <mergeCell ref="A41:AB41"/>
    <mergeCell ref="AC41:AH41"/>
    <mergeCell ref="AI41:AY41"/>
    <mergeCell ref="AZ41:BV41"/>
    <mergeCell ref="BW41:CN41"/>
    <mergeCell ref="CO41:DF41"/>
    <mergeCell ref="A43:AB43"/>
    <mergeCell ref="AC43:AH43"/>
    <mergeCell ref="AI43:AY43"/>
    <mergeCell ref="AZ43:BV43"/>
    <mergeCell ref="BW43:CN43"/>
    <mergeCell ref="CO43:DF43"/>
    <mergeCell ref="A55:AB55"/>
    <mergeCell ref="AC55:AH55"/>
    <mergeCell ref="AI55:AY55"/>
    <mergeCell ref="AZ55:BV55"/>
    <mergeCell ref="BW55:CN55"/>
    <mergeCell ref="CO55:DF55"/>
    <mergeCell ref="A25:AB25"/>
    <mergeCell ref="AC25:AH25"/>
    <mergeCell ref="AI25:AY25"/>
    <mergeCell ref="AZ25:BV25"/>
    <mergeCell ref="BW25:CN25"/>
    <mergeCell ref="CO25:DF25"/>
    <mergeCell ref="AI26:AY26"/>
    <mergeCell ref="AZ26:BV26"/>
    <mergeCell ref="BW26:CN26"/>
    <mergeCell ref="CO26:DF26"/>
    <mergeCell ref="A52:AB52"/>
    <mergeCell ref="AC52:AH52"/>
    <mergeCell ref="AI52:AY52"/>
    <mergeCell ref="AZ52:BV52"/>
    <mergeCell ref="BW52:CN52"/>
    <mergeCell ref="CO52:DF52"/>
    <mergeCell ref="A51:AB51"/>
    <mergeCell ref="AC51:AH51"/>
    <mergeCell ref="AI51:AY51"/>
    <mergeCell ref="AZ51:BV51"/>
    <mergeCell ref="BW51:CN51"/>
    <mergeCell ref="CO51:DF51"/>
    <mergeCell ref="A48:AB48"/>
    <mergeCell ref="AC48:AH48"/>
    <mergeCell ref="AI48:AY48"/>
    <mergeCell ref="AZ48:BV48"/>
    <mergeCell ref="BW48:CN48"/>
    <mergeCell ref="CO48:DF48"/>
    <mergeCell ref="AI29:AY29"/>
    <mergeCell ref="AZ29:BV29"/>
    <mergeCell ref="A53:AB53"/>
    <mergeCell ref="AC53:AH53"/>
    <mergeCell ref="AI53:AY53"/>
    <mergeCell ref="AZ53:BV53"/>
    <mergeCell ref="AI44:AY44"/>
    <mergeCell ref="AZ44:BV44"/>
    <mergeCell ref="A45:AB45"/>
    <mergeCell ref="AC45:AH45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1:AB21"/>
    <mergeCell ref="AC21:AH21"/>
    <mergeCell ref="AI21:AY21"/>
    <mergeCell ref="AZ21:BV21"/>
    <mergeCell ref="A23:AB23"/>
    <mergeCell ref="AC23:AH23"/>
    <mergeCell ref="AI23:AY23"/>
    <mergeCell ref="AZ23:BV23"/>
    <mergeCell ref="A22:AB22"/>
    <mergeCell ref="AC22:AH22"/>
    <mergeCell ref="BW24:CN24"/>
    <mergeCell ref="CO24:DF24"/>
    <mergeCell ref="BW27:CN27"/>
    <mergeCell ref="CO27:DF27"/>
    <mergeCell ref="BW21:CN21"/>
    <mergeCell ref="CO21:DF21"/>
    <mergeCell ref="BW23:CN23"/>
    <mergeCell ref="CO23:DF23"/>
    <mergeCell ref="AI27:AY27"/>
    <mergeCell ref="AZ27:BV27"/>
    <mergeCell ref="AI24:AY24"/>
    <mergeCell ref="AZ24:BV24"/>
    <mergeCell ref="A24:AB24"/>
    <mergeCell ref="AC24:AH24"/>
    <mergeCell ref="A27:AB27"/>
    <mergeCell ref="AC27:AH27"/>
    <mergeCell ref="A26:AB26"/>
    <mergeCell ref="AC26:AH26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BW28:CN28"/>
    <mergeCell ref="CO28:DF28"/>
    <mergeCell ref="BW30:CN30"/>
    <mergeCell ref="CO30:DF30"/>
    <mergeCell ref="BW29:CN29"/>
    <mergeCell ref="CO29:DF29"/>
    <mergeCell ref="BW31:CN31"/>
    <mergeCell ref="CO31:DF31"/>
    <mergeCell ref="BW32:CN32"/>
    <mergeCell ref="CO32:DF32"/>
    <mergeCell ref="AI32:AY32"/>
    <mergeCell ref="AZ32:BV32"/>
    <mergeCell ref="AI31:AY31"/>
    <mergeCell ref="AZ31:BV31"/>
    <mergeCell ref="A33:AB33"/>
    <mergeCell ref="AC33:AH33"/>
    <mergeCell ref="A34:AB34"/>
    <mergeCell ref="AC34:AH34"/>
    <mergeCell ref="A31:AB31"/>
    <mergeCell ref="AC31:AH31"/>
    <mergeCell ref="A32:AB32"/>
    <mergeCell ref="AC32:AH32"/>
    <mergeCell ref="BW33:CN33"/>
    <mergeCell ref="CO33:DF33"/>
    <mergeCell ref="BW34:CN34"/>
    <mergeCell ref="CO34:DF34"/>
    <mergeCell ref="AI37:AY37"/>
    <mergeCell ref="AZ37:BV37"/>
    <mergeCell ref="AI34:AY34"/>
    <mergeCell ref="AZ34:BV34"/>
    <mergeCell ref="AI33:AY33"/>
    <mergeCell ref="AZ33:BV33"/>
    <mergeCell ref="BW36:CN36"/>
    <mergeCell ref="CO36:DF36"/>
    <mergeCell ref="BW37:CN37"/>
    <mergeCell ref="CO37:DF37"/>
    <mergeCell ref="A36:AB36"/>
    <mergeCell ref="AC36:AH36"/>
    <mergeCell ref="AI36:AY36"/>
    <mergeCell ref="AZ36:BV36"/>
    <mergeCell ref="A37:AB37"/>
    <mergeCell ref="AC37:AH37"/>
    <mergeCell ref="BW38:CN38"/>
    <mergeCell ref="CO38:DF38"/>
    <mergeCell ref="BW44:CN44"/>
    <mergeCell ref="CO44:DF44"/>
    <mergeCell ref="A38:AB38"/>
    <mergeCell ref="AC38:AH38"/>
    <mergeCell ref="A44:AB44"/>
    <mergeCell ref="AC44:AH44"/>
    <mergeCell ref="AI38:AY38"/>
    <mergeCell ref="AZ38:BV38"/>
    <mergeCell ref="CO45:DF45"/>
    <mergeCell ref="A47:AB47"/>
    <mergeCell ref="AC47:AH47"/>
    <mergeCell ref="AI47:AY47"/>
    <mergeCell ref="AZ47:BV47"/>
    <mergeCell ref="BW47:CN47"/>
    <mergeCell ref="CO47:DF47"/>
    <mergeCell ref="BW45:CN45"/>
    <mergeCell ref="AZ45:BV45"/>
    <mergeCell ref="AI45:AY45"/>
    <mergeCell ref="DI58:DS58"/>
    <mergeCell ref="BW56:CN56"/>
    <mergeCell ref="CO56:DF56"/>
    <mergeCell ref="BW58:CN58"/>
    <mergeCell ref="CO58:DF58"/>
    <mergeCell ref="BW53:CN53"/>
    <mergeCell ref="CO53:DF53"/>
    <mergeCell ref="DY13:EL13"/>
    <mergeCell ref="DX28:EM28"/>
    <mergeCell ref="A56:AB56"/>
    <mergeCell ref="A58:AB58"/>
    <mergeCell ref="AC58:AH58"/>
    <mergeCell ref="AI58:AY58"/>
    <mergeCell ref="AZ58:BV58"/>
    <mergeCell ref="AC56:AH56"/>
    <mergeCell ref="AI56:AY56"/>
    <mergeCell ref="AZ56:BV56"/>
    <mergeCell ref="A20:AB20"/>
    <mergeCell ref="AC20:AH20"/>
    <mergeCell ref="AI20:AY20"/>
    <mergeCell ref="AZ20:BV20"/>
    <mergeCell ref="BW20:CN20"/>
    <mergeCell ref="CO20:DF20"/>
    <mergeCell ref="A39:AB39"/>
    <mergeCell ref="AC39:AH39"/>
    <mergeCell ref="AI39:AY39"/>
    <mergeCell ref="AZ39:BV39"/>
    <mergeCell ref="BW39:CN39"/>
    <mergeCell ref="CO39:DF39"/>
    <mergeCell ref="AI22:AY22"/>
    <mergeCell ref="AZ22:BV22"/>
    <mergeCell ref="BW22:CN22"/>
    <mergeCell ref="CO22:DF22"/>
    <mergeCell ref="A40:AB40"/>
    <mergeCell ref="AC40:AH40"/>
    <mergeCell ref="AI40:AY40"/>
    <mergeCell ref="AZ40:BV40"/>
    <mergeCell ref="BW40:CN40"/>
    <mergeCell ref="CO40:DF40"/>
    <mergeCell ref="A46:AB46"/>
    <mergeCell ref="AC46:AH46"/>
    <mergeCell ref="AI46:AY46"/>
    <mergeCell ref="AZ46:BV46"/>
    <mergeCell ref="BW46:CN46"/>
    <mergeCell ref="CO46:DF46"/>
    <mergeCell ref="A54:AB54"/>
    <mergeCell ref="AC54:AH54"/>
    <mergeCell ref="AI54:AY54"/>
    <mergeCell ref="AZ54:BV54"/>
    <mergeCell ref="BW54:CN54"/>
    <mergeCell ref="CO54:DF54"/>
    <mergeCell ref="A42:AB42"/>
    <mergeCell ref="AC42:AH42"/>
    <mergeCell ref="AI42:AY42"/>
    <mergeCell ref="AZ42:BV42"/>
    <mergeCell ref="BW42:CN42"/>
    <mergeCell ref="CO42:DF42"/>
    <mergeCell ref="A50:AB50"/>
    <mergeCell ref="AC50:AH50"/>
    <mergeCell ref="AI50:AY50"/>
    <mergeCell ref="AZ50:BV50"/>
    <mergeCell ref="BW50:CN50"/>
    <mergeCell ref="CO50:DF50"/>
    <mergeCell ref="A49:AB49"/>
    <mergeCell ref="AC49:AH49"/>
    <mergeCell ref="AI49:AY49"/>
    <mergeCell ref="AZ49:BV49"/>
    <mergeCell ref="BW49:CN49"/>
    <mergeCell ref="CO49:DF49"/>
    <mergeCell ref="A35:AB35"/>
    <mergeCell ref="AC35:AH35"/>
    <mergeCell ref="AI35:AY35"/>
    <mergeCell ref="AZ35:BV35"/>
    <mergeCell ref="BW35:CN35"/>
    <mergeCell ref="CO35:DF35"/>
  </mergeCells>
  <printOptions/>
  <pageMargins left="0.75" right="0.2" top="0.62" bottom="0.26" header="0.5" footer="0.24"/>
  <pageSetup horizontalDpi="600" verticalDpi="600" orientation="portrait" paperSize="9" scale="53" r:id="rId1"/>
  <rowBreaks count="2" manualBreakCount="2">
    <brk id="26" max="109" man="1"/>
    <brk id="49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view="pageBreakPreview" zoomScaleSheetLayoutView="100" zoomScalePageLayoutView="0" workbookViewId="0" topLeftCell="A23">
      <selection activeCell="BW33" sqref="BW33:CN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111</v>
      </c>
    </row>
    <row r="2" spans="1:110" s="3" customFormat="1" ht="21" customHeight="1">
      <c r="A2" s="345" t="s">
        <v>296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5"/>
      <c r="CB2" s="345"/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5"/>
      <c r="CN2" s="345"/>
      <c r="CO2" s="345"/>
      <c r="CP2" s="345"/>
      <c r="CQ2" s="345"/>
      <c r="CR2" s="345"/>
      <c r="CS2" s="345"/>
      <c r="CT2" s="345"/>
      <c r="CU2" s="345"/>
      <c r="CV2" s="345"/>
      <c r="CW2" s="345"/>
      <c r="CX2" s="345"/>
      <c r="CY2" s="345"/>
      <c r="CZ2" s="345"/>
      <c r="DA2" s="345"/>
      <c r="DB2" s="345"/>
      <c r="DC2" s="345"/>
      <c r="DD2" s="345"/>
      <c r="DE2" s="345"/>
      <c r="DF2" s="345"/>
    </row>
    <row r="3" spans="1:110" ht="54" customHeight="1">
      <c r="A3" s="337" t="s">
        <v>194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 t="s">
        <v>195</v>
      </c>
      <c r="AD3" s="331"/>
      <c r="AE3" s="331"/>
      <c r="AF3" s="331"/>
      <c r="AG3" s="331"/>
      <c r="AH3" s="331"/>
      <c r="AI3" s="331" t="s">
        <v>297</v>
      </c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 t="s">
        <v>234</v>
      </c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 t="s">
        <v>196</v>
      </c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 t="s">
        <v>197</v>
      </c>
      <c r="CP3" s="331"/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2"/>
    </row>
    <row r="4" spans="1:110" s="9" customFormat="1" ht="12" customHeight="1" thickBot="1">
      <c r="A4" s="338">
        <v>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18">
        <v>2</v>
      </c>
      <c r="AD4" s="318"/>
      <c r="AE4" s="318"/>
      <c r="AF4" s="318"/>
      <c r="AG4" s="318"/>
      <c r="AH4" s="318"/>
      <c r="AI4" s="318">
        <v>3</v>
      </c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>
        <v>4</v>
      </c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>
        <v>5</v>
      </c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>
        <v>6</v>
      </c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18"/>
      <c r="DB4" s="318"/>
      <c r="DC4" s="318"/>
      <c r="DD4" s="318"/>
      <c r="DE4" s="318"/>
      <c r="DF4" s="326"/>
    </row>
    <row r="5" spans="1:110" ht="22.5" customHeight="1">
      <c r="A5" s="340" t="s">
        <v>170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/>
      <c r="AC5" s="342" t="s">
        <v>230</v>
      </c>
      <c r="AD5" s="335"/>
      <c r="AE5" s="335"/>
      <c r="AF5" s="335"/>
      <c r="AG5" s="335"/>
      <c r="AH5" s="335"/>
      <c r="AI5" s="335" t="s">
        <v>200</v>
      </c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27">
        <f>AZ29</f>
        <v>69753.0399999991</v>
      </c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7">
        <f>BW29</f>
        <v>-845323.02</v>
      </c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328"/>
      <c r="CN5" s="328"/>
      <c r="CO5" s="327">
        <f>AZ5-BW5</f>
        <v>915076.0599999991</v>
      </c>
      <c r="CP5" s="328"/>
      <c r="CQ5" s="328"/>
      <c r="CR5" s="328"/>
      <c r="CS5" s="328"/>
      <c r="CT5" s="328"/>
      <c r="CU5" s="328"/>
      <c r="CV5" s="328"/>
      <c r="CW5" s="328"/>
      <c r="CX5" s="328"/>
      <c r="CY5" s="328"/>
      <c r="CZ5" s="328"/>
      <c r="DA5" s="328"/>
      <c r="DB5" s="328"/>
      <c r="DC5" s="328"/>
      <c r="DD5" s="328"/>
      <c r="DE5" s="328"/>
      <c r="DF5" s="336"/>
    </row>
    <row r="6" spans="1:110" ht="12" customHeight="1">
      <c r="A6" s="298" t="s">
        <v>198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9"/>
      <c r="AC6" s="309" t="s">
        <v>210</v>
      </c>
      <c r="AD6" s="292"/>
      <c r="AE6" s="292"/>
      <c r="AF6" s="292"/>
      <c r="AG6" s="292"/>
      <c r="AH6" s="293"/>
      <c r="AI6" s="291" t="s">
        <v>200</v>
      </c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3"/>
      <c r="AZ6" s="319" t="s">
        <v>299</v>
      </c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3"/>
      <c r="BW6" s="319" t="s">
        <v>299</v>
      </c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3"/>
      <c r="CO6" s="319" t="s">
        <v>299</v>
      </c>
      <c r="CP6" s="322"/>
      <c r="CQ6" s="322"/>
      <c r="CR6" s="322"/>
      <c r="CS6" s="322"/>
      <c r="CT6" s="322"/>
      <c r="CU6" s="322"/>
      <c r="CV6" s="322"/>
      <c r="CW6" s="322"/>
      <c r="CX6" s="322"/>
      <c r="CY6" s="322"/>
      <c r="CZ6" s="322"/>
      <c r="DA6" s="322"/>
      <c r="DB6" s="322"/>
      <c r="DC6" s="322"/>
      <c r="DD6" s="322"/>
      <c r="DE6" s="322"/>
      <c r="DF6" s="333"/>
    </row>
    <row r="7" spans="1:110" ht="22.5" customHeight="1">
      <c r="A7" s="306" t="s">
        <v>171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7"/>
      <c r="AC7" s="310"/>
      <c r="AD7" s="278"/>
      <c r="AE7" s="278"/>
      <c r="AF7" s="278"/>
      <c r="AG7" s="278"/>
      <c r="AH7" s="295"/>
      <c r="AI7" s="294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95"/>
      <c r="AZ7" s="324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325"/>
      <c r="BW7" s="324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325"/>
      <c r="CO7" s="324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334"/>
    </row>
    <row r="8" spans="1:110" ht="15" customHeight="1">
      <c r="A8" s="304" t="s">
        <v>209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5"/>
      <c r="AC8" s="309" t="s">
        <v>210</v>
      </c>
      <c r="AD8" s="292"/>
      <c r="AE8" s="292"/>
      <c r="AF8" s="292"/>
      <c r="AG8" s="292"/>
      <c r="AH8" s="293"/>
      <c r="AI8" s="291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3"/>
      <c r="AZ8" s="319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9"/>
      <c r="BW8" s="319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9"/>
      <c r="CO8" s="319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1"/>
    </row>
    <row r="9" spans="1:110" ht="57.75" customHeight="1" hidden="1">
      <c r="A9" s="311" t="s">
        <v>310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2"/>
      <c r="AC9" s="310"/>
      <c r="AD9" s="278"/>
      <c r="AE9" s="278"/>
      <c r="AF9" s="278"/>
      <c r="AG9" s="278"/>
      <c r="AH9" s="295"/>
      <c r="AI9" s="294" t="s">
        <v>117</v>
      </c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95"/>
      <c r="AZ9" s="315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30"/>
      <c r="BW9" s="315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30"/>
      <c r="CO9" s="315" t="s">
        <v>299</v>
      </c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7"/>
    </row>
    <row r="10" spans="1:110" ht="56.25" customHeight="1" hidden="1">
      <c r="A10" s="313" t="s">
        <v>319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4"/>
      <c r="AC10" s="285" t="s">
        <v>320</v>
      </c>
      <c r="AD10" s="284"/>
      <c r="AE10" s="284"/>
      <c r="AF10" s="284"/>
      <c r="AG10" s="284"/>
      <c r="AH10" s="284"/>
      <c r="AI10" s="284" t="s">
        <v>321</v>
      </c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 t="s">
        <v>299</v>
      </c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308"/>
    </row>
    <row r="11" spans="1:110" ht="62.25" customHeight="1">
      <c r="A11" s="302" t="s">
        <v>310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3"/>
      <c r="AC11" s="285" t="s">
        <v>403</v>
      </c>
      <c r="AD11" s="284"/>
      <c r="AE11" s="284"/>
      <c r="AF11" s="284"/>
      <c r="AG11" s="284"/>
      <c r="AH11" s="284"/>
      <c r="AI11" s="284" t="s">
        <v>117</v>
      </c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343" t="s">
        <v>299</v>
      </c>
      <c r="BA11" s="343"/>
      <c r="BB11" s="343"/>
      <c r="BC11" s="343"/>
      <c r="BD11" s="343"/>
      <c r="BE11" s="343"/>
      <c r="BF11" s="343"/>
      <c r="BG11" s="343"/>
      <c r="BH11" s="343"/>
      <c r="BI11" s="343"/>
      <c r="BJ11" s="343"/>
      <c r="BK11" s="343"/>
      <c r="BL11" s="343"/>
      <c r="BM11" s="343"/>
      <c r="BN11" s="343"/>
      <c r="BO11" s="343"/>
      <c r="BP11" s="343"/>
      <c r="BQ11" s="343"/>
      <c r="BR11" s="343"/>
      <c r="BS11" s="343"/>
      <c r="BT11" s="343"/>
      <c r="BU11" s="343"/>
      <c r="BV11" s="343"/>
      <c r="BW11" s="286" t="s">
        <v>299</v>
      </c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 t="s">
        <v>299</v>
      </c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308"/>
    </row>
    <row r="12" spans="1:110" ht="69" customHeight="1">
      <c r="A12" s="302" t="s">
        <v>319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3"/>
      <c r="AC12" s="285" t="s">
        <v>320</v>
      </c>
      <c r="AD12" s="284"/>
      <c r="AE12" s="284"/>
      <c r="AF12" s="284"/>
      <c r="AG12" s="284"/>
      <c r="AH12" s="284"/>
      <c r="AI12" s="284" t="s">
        <v>321</v>
      </c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343" t="s">
        <v>299</v>
      </c>
      <c r="BA12" s="343"/>
      <c r="BB12" s="343"/>
      <c r="BC12" s="343"/>
      <c r="BD12" s="343"/>
      <c r="BE12" s="343"/>
      <c r="BF12" s="343"/>
      <c r="BG12" s="343"/>
      <c r="BH12" s="343"/>
      <c r="BI12" s="343"/>
      <c r="BJ12" s="343"/>
      <c r="BK12" s="343"/>
      <c r="BL12" s="343"/>
      <c r="BM12" s="343"/>
      <c r="BN12" s="343"/>
      <c r="BO12" s="343"/>
      <c r="BP12" s="343"/>
      <c r="BQ12" s="343"/>
      <c r="BR12" s="343"/>
      <c r="BS12" s="343"/>
      <c r="BT12" s="343"/>
      <c r="BU12" s="343"/>
      <c r="BV12" s="343"/>
      <c r="BW12" s="286" t="s">
        <v>299</v>
      </c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 t="s">
        <v>299</v>
      </c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308"/>
    </row>
    <row r="13" spans="1:110" ht="15" customHeight="1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8"/>
      <c r="AC13" s="285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74" t="s">
        <v>299</v>
      </c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 t="s">
        <v>299</v>
      </c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 t="s">
        <v>299</v>
      </c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5"/>
    </row>
    <row r="14" spans="1:110" ht="15" customHeight="1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8"/>
      <c r="AC14" s="285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74" t="s">
        <v>299</v>
      </c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 t="s">
        <v>299</v>
      </c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 t="s">
        <v>299</v>
      </c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5"/>
    </row>
    <row r="15" spans="1:110" ht="15" customHeight="1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8"/>
      <c r="AC15" s="285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74" t="s">
        <v>299</v>
      </c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 t="s">
        <v>299</v>
      </c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 t="s">
        <v>299</v>
      </c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5"/>
    </row>
    <row r="16" spans="1:110" ht="15" customHeight="1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8"/>
      <c r="AC16" s="285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74" t="s">
        <v>299</v>
      </c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 t="s">
        <v>299</v>
      </c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 t="s">
        <v>299</v>
      </c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5"/>
    </row>
    <row r="17" spans="1:110" ht="15" customHeight="1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8"/>
      <c r="AC17" s="285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 t="s">
        <v>299</v>
      </c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 t="s">
        <v>299</v>
      </c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5"/>
    </row>
    <row r="18" spans="1:110" ht="15" customHeight="1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8"/>
      <c r="AC18" s="285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74" t="s">
        <v>299</v>
      </c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 t="s">
        <v>299</v>
      </c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 t="s">
        <v>299</v>
      </c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5"/>
    </row>
    <row r="19" spans="1:110" ht="15" customHeight="1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285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74" t="s">
        <v>299</v>
      </c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 t="s">
        <v>299</v>
      </c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 t="s">
        <v>299</v>
      </c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5"/>
    </row>
    <row r="20" spans="1:110" ht="15" customHeight="1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285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74" t="s">
        <v>299</v>
      </c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 t="s">
        <v>299</v>
      </c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 t="s">
        <v>299</v>
      </c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4"/>
      <c r="DE20" s="274"/>
      <c r="DF20" s="275"/>
    </row>
    <row r="21" spans="1:110" ht="15" customHeight="1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C21" s="285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74" t="s">
        <v>299</v>
      </c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 t="s">
        <v>299</v>
      </c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 t="s">
        <v>299</v>
      </c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  <c r="DE21" s="274"/>
      <c r="DF21" s="275"/>
    </row>
    <row r="22" spans="1:110" ht="22.5" customHeight="1">
      <c r="A22" s="296" t="s">
        <v>172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7"/>
      <c r="AC22" s="285" t="s">
        <v>211</v>
      </c>
      <c r="AD22" s="284"/>
      <c r="AE22" s="284"/>
      <c r="AF22" s="284"/>
      <c r="AG22" s="284"/>
      <c r="AH22" s="284"/>
      <c r="AI22" s="284" t="s">
        <v>200</v>
      </c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74" t="s">
        <v>299</v>
      </c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 t="s">
        <v>299</v>
      </c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 t="s">
        <v>299</v>
      </c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5"/>
    </row>
    <row r="23" spans="1:110" ht="12" customHeight="1">
      <c r="A23" s="298" t="s">
        <v>209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9"/>
      <c r="AC23" s="309"/>
      <c r="AD23" s="292"/>
      <c r="AE23" s="292"/>
      <c r="AF23" s="292"/>
      <c r="AG23" s="292"/>
      <c r="AH23" s="293"/>
      <c r="AI23" s="291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3"/>
      <c r="AZ23" s="344" t="s">
        <v>299</v>
      </c>
      <c r="BA23" s="322"/>
      <c r="BB23" s="322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  <c r="BM23" s="322"/>
      <c r="BN23" s="322"/>
      <c r="BO23" s="322"/>
      <c r="BP23" s="322"/>
      <c r="BQ23" s="322"/>
      <c r="BR23" s="322"/>
      <c r="BS23" s="322"/>
      <c r="BT23" s="322"/>
      <c r="BU23" s="322"/>
      <c r="BV23" s="323"/>
      <c r="BW23" s="344" t="s">
        <v>299</v>
      </c>
      <c r="BX23" s="322"/>
      <c r="BY23" s="322"/>
      <c r="BZ23" s="322"/>
      <c r="CA23" s="322"/>
      <c r="CB23" s="322"/>
      <c r="CC23" s="322"/>
      <c r="CD23" s="322"/>
      <c r="CE23" s="322"/>
      <c r="CF23" s="322"/>
      <c r="CG23" s="322"/>
      <c r="CH23" s="322"/>
      <c r="CI23" s="322"/>
      <c r="CJ23" s="322"/>
      <c r="CK23" s="322"/>
      <c r="CL23" s="322"/>
      <c r="CM23" s="322"/>
      <c r="CN23" s="323"/>
      <c r="CO23" s="344" t="s">
        <v>299</v>
      </c>
      <c r="CP23" s="322"/>
      <c r="CQ23" s="322"/>
      <c r="CR23" s="322"/>
      <c r="CS23" s="322"/>
      <c r="CT23" s="322"/>
      <c r="CU23" s="322"/>
      <c r="CV23" s="322"/>
      <c r="CW23" s="322"/>
      <c r="CX23" s="322"/>
      <c r="CY23" s="322"/>
      <c r="CZ23" s="322"/>
      <c r="DA23" s="322"/>
      <c r="DB23" s="322"/>
      <c r="DC23" s="322"/>
      <c r="DD23" s="322"/>
      <c r="DE23" s="322"/>
      <c r="DF23" s="333"/>
    </row>
    <row r="24" spans="1:110" ht="15" customHeight="1">
      <c r="A24" s="300"/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1"/>
      <c r="AC24" s="310"/>
      <c r="AD24" s="278"/>
      <c r="AE24" s="278"/>
      <c r="AF24" s="278"/>
      <c r="AG24" s="278"/>
      <c r="AH24" s="295"/>
      <c r="AI24" s="294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95"/>
      <c r="AZ24" s="324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325"/>
      <c r="BW24" s="324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325"/>
      <c r="CO24" s="324"/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280"/>
      <c r="DD24" s="280"/>
      <c r="DE24" s="280"/>
      <c r="DF24" s="334"/>
    </row>
    <row r="25" spans="1:110" ht="15" customHeight="1">
      <c r="A25" s="287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8"/>
      <c r="AC25" s="285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74" t="s">
        <v>299</v>
      </c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 t="s">
        <v>299</v>
      </c>
      <c r="BX25" s="274"/>
      <c r="BY25" s="274"/>
      <c r="BZ25" s="274"/>
      <c r="CA25" s="274"/>
      <c r="CB25" s="274"/>
      <c r="CC25" s="274"/>
      <c r="CD25" s="274"/>
      <c r="CE25" s="274"/>
      <c r="CF25" s="274"/>
      <c r="CG25" s="274"/>
      <c r="CH25" s="274"/>
      <c r="CI25" s="274"/>
      <c r="CJ25" s="274"/>
      <c r="CK25" s="274"/>
      <c r="CL25" s="274"/>
      <c r="CM25" s="274"/>
      <c r="CN25" s="274"/>
      <c r="CO25" s="274" t="s">
        <v>299</v>
      </c>
      <c r="CP25" s="274"/>
      <c r="CQ25" s="274"/>
      <c r="CR25" s="274"/>
      <c r="CS25" s="274"/>
      <c r="CT25" s="274"/>
      <c r="CU25" s="274"/>
      <c r="CV25" s="274"/>
      <c r="CW25" s="274"/>
      <c r="CX25" s="274"/>
      <c r="CY25" s="274"/>
      <c r="CZ25" s="274"/>
      <c r="DA25" s="274"/>
      <c r="DB25" s="274"/>
      <c r="DC25" s="274"/>
      <c r="DD25" s="274"/>
      <c r="DE25" s="274"/>
      <c r="DF25" s="275"/>
    </row>
    <row r="26" spans="1:110" ht="15" customHeight="1">
      <c r="A26" s="287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8"/>
      <c r="AC26" s="285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74" t="s">
        <v>299</v>
      </c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 t="s">
        <v>299</v>
      </c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 t="s">
        <v>299</v>
      </c>
      <c r="CP26" s="274"/>
      <c r="CQ26" s="274"/>
      <c r="CR26" s="274"/>
      <c r="CS26" s="274"/>
      <c r="CT26" s="274"/>
      <c r="CU26" s="274"/>
      <c r="CV26" s="274"/>
      <c r="CW26" s="274"/>
      <c r="CX26" s="274"/>
      <c r="CY26" s="274"/>
      <c r="CZ26" s="274"/>
      <c r="DA26" s="274"/>
      <c r="DB26" s="274"/>
      <c r="DC26" s="274"/>
      <c r="DD26" s="274"/>
      <c r="DE26" s="274"/>
      <c r="DF26" s="275"/>
    </row>
    <row r="27" spans="1:110" ht="15" customHeight="1">
      <c r="A27" s="287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8"/>
      <c r="AC27" s="285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74" t="s">
        <v>299</v>
      </c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 t="s">
        <v>299</v>
      </c>
      <c r="BX27" s="274"/>
      <c r="BY27" s="274"/>
      <c r="BZ27" s="274"/>
      <c r="CA27" s="274"/>
      <c r="CB27" s="274"/>
      <c r="CC27" s="274"/>
      <c r="CD27" s="274"/>
      <c r="CE27" s="274"/>
      <c r="CF27" s="274"/>
      <c r="CG27" s="274"/>
      <c r="CH27" s="274"/>
      <c r="CI27" s="274"/>
      <c r="CJ27" s="274"/>
      <c r="CK27" s="274"/>
      <c r="CL27" s="274"/>
      <c r="CM27" s="274"/>
      <c r="CN27" s="274"/>
      <c r="CO27" s="274" t="s">
        <v>299</v>
      </c>
      <c r="CP27" s="274"/>
      <c r="CQ27" s="274"/>
      <c r="CR27" s="274"/>
      <c r="CS27" s="274"/>
      <c r="CT27" s="274"/>
      <c r="CU27" s="274"/>
      <c r="CV27" s="274"/>
      <c r="CW27" s="274"/>
      <c r="CX27" s="274"/>
      <c r="CY27" s="274"/>
      <c r="CZ27" s="274"/>
      <c r="DA27" s="274"/>
      <c r="DB27" s="274"/>
      <c r="DC27" s="274"/>
      <c r="DD27" s="274"/>
      <c r="DE27" s="274"/>
      <c r="DF27" s="275"/>
    </row>
    <row r="28" spans="1:110" ht="15" customHeight="1">
      <c r="A28" s="287"/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8"/>
      <c r="AC28" s="285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74" t="s">
        <v>299</v>
      </c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274" t="s">
        <v>299</v>
      </c>
      <c r="BX28" s="274"/>
      <c r="BY28" s="274"/>
      <c r="BZ28" s="274"/>
      <c r="CA28" s="274"/>
      <c r="CB28" s="274"/>
      <c r="CC28" s="274"/>
      <c r="CD28" s="274"/>
      <c r="CE28" s="274"/>
      <c r="CF28" s="274"/>
      <c r="CG28" s="274"/>
      <c r="CH28" s="274"/>
      <c r="CI28" s="274"/>
      <c r="CJ28" s="274"/>
      <c r="CK28" s="274"/>
      <c r="CL28" s="274"/>
      <c r="CM28" s="274"/>
      <c r="CN28" s="274"/>
      <c r="CO28" s="274" t="s">
        <v>299</v>
      </c>
      <c r="CP28" s="274"/>
      <c r="CQ28" s="274"/>
      <c r="CR28" s="274"/>
      <c r="CS28" s="274"/>
      <c r="CT28" s="274"/>
      <c r="CU28" s="274"/>
      <c r="CV28" s="274"/>
      <c r="CW28" s="274"/>
      <c r="CX28" s="274"/>
      <c r="CY28" s="274"/>
      <c r="CZ28" s="274"/>
      <c r="DA28" s="274"/>
      <c r="DB28" s="274"/>
      <c r="DC28" s="274"/>
      <c r="DD28" s="274"/>
      <c r="DE28" s="274"/>
      <c r="DF28" s="275"/>
    </row>
    <row r="29" spans="1:110" ht="15" customHeight="1">
      <c r="A29" s="10" t="s">
        <v>212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85" t="s">
        <v>213</v>
      </c>
      <c r="AD29" s="284"/>
      <c r="AE29" s="284"/>
      <c r="AF29" s="284"/>
      <c r="AG29" s="284"/>
      <c r="AH29" s="284"/>
      <c r="AI29" s="284" t="s">
        <v>289</v>
      </c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6">
        <f>AZ30+AZ32</f>
        <v>69753.0399999991</v>
      </c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86">
        <f>BW30+BW32</f>
        <v>-845323.02</v>
      </c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274"/>
      <c r="CM29" s="274"/>
      <c r="CN29" s="274"/>
      <c r="CO29" s="286">
        <f>AZ29-BW29</f>
        <v>915076.0599999991</v>
      </c>
      <c r="CP29" s="274"/>
      <c r="CQ29" s="274"/>
      <c r="CR29" s="274"/>
      <c r="CS29" s="274"/>
      <c r="CT29" s="274"/>
      <c r="CU29" s="274"/>
      <c r="CV29" s="274"/>
      <c r="CW29" s="274"/>
      <c r="CX29" s="274"/>
      <c r="CY29" s="274"/>
      <c r="CZ29" s="274"/>
      <c r="DA29" s="274"/>
      <c r="DB29" s="274"/>
      <c r="DC29" s="274"/>
      <c r="DD29" s="274"/>
      <c r="DE29" s="274"/>
      <c r="DF29" s="275"/>
    </row>
    <row r="30" spans="1:110" ht="21.75" customHeight="1">
      <c r="A30" s="289" t="s">
        <v>3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90"/>
      <c r="AC30" s="285" t="s">
        <v>214</v>
      </c>
      <c r="AD30" s="284"/>
      <c r="AE30" s="284"/>
      <c r="AF30" s="284"/>
      <c r="AG30" s="284"/>
      <c r="AH30" s="284"/>
      <c r="AI30" s="284" t="s">
        <v>287</v>
      </c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6">
        <f>-'стр.1'!BC13</f>
        <v>-10367300</v>
      </c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4"/>
      <c r="BW30" s="343">
        <v>-3158762.14</v>
      </c>
      <c r="BX30" s="352"/>
      <c r="BY30" s="352"/>
      <c r="BZ30" s="352"/>
      <c r="CA30" s="352"/>
      <c r="CB30" s="352"/>
      <c r="CC30" s="352"/>
      <c r="CD30" s="352"/>
      <c r="CE30" s="352"/>
      <c r="CF30" s="352"/>
      <c r="CG30" s="352"/>
      <c r="CH30" s="352"/>
      <c r="CI30" s="352"/>
      <c r="CJ30" s="352"/>
      <c r="CK30" s="352"/>
      <c r="CL30" s="352"/>
      <c r="CM30" s="352"/>
      <c r="CN30" s="352"/>
      <c r="CO30" s="274" t="s">
        <v>200</v>
      </c>
      <c r="CP30" s="274"/>
      <c r="CQ30" s="274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274"/>
      <c r="DE30" s="274"/>
      <c r="DF30" s="275"/>
    </row>
    <row r="31" spans="1:110" ht="15" customHeight="1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3"/>
      <c r="AC31" s="264"/>
      <c r="AD31" s="265"/>
      <c r="AE31" s="265"/>
      <c r="AF31" s="265"/>
      <c r="AG31" s="265"/>
      <c r="AH31" s="266"/>
      <c r="AI31" s="267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6"/>
      <c r="AZ31" s="268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70"/>
      <c r="BW31" s="271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3"/>
      <c r="CO31" s="274" t="s">
        <v>200</v>
      </c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5"/>
    </row>
    <row r="32" spans="1:110" ht="24" customHeight="1" thickBot="1">
      <c r="A32" s="350" t="s">
        <v>4</v>
      </c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1"/>
      <c r="AC32" s="354" t="s">
        <v>215</v>
      </c>
      <c r="AD32" s="353"/>
      <c r="AE32" s="353"/>
      <c r="AF32" s="353"/>
      <c r="AG32" s="353"/>
      <c r="AH32" s="353"/>
      <c r="AI32" s="353" t="s">
        <v>288</v>
      </c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3"/>
      <c r="AX32" s="353"/>
      <c r="AY32" s="353"/>
      <c r="AZ32" s="355">
        <f>Лист1!AZ5</f>
        <v>10437053.04</v>
      </c>
      <c r="BA32" s="348"/>
      <c r="BB32" s="348"/>
      <c r="BC32" s="348"/>
      <c r="BD32" s="348"/>
      <c r="BE32" s="348"/>
      <c r="BF32" s="348"/>
      <c r="BG32" s="348"/>
      <c r="BH32" s="348"/>
      <c r="BI32" s="348"/>
      <c r="BJ32" s="348"/>
      <c r="BK32" s="348"/>
      <c r="BL32" s="348"/>
      <c r="BM32" s="348"/>
      <c r="BN32" s="348"/>
      <c r="BO32" s="348"/>
      <c r="BP32" s="348"/>
      <c r="BQ32" s="348"/>
      <c r="BR32" s="348"/>
      <c r="BS32" s="348"/>
      <c r="BT32" s="348"/>
      <c r="BU32" s="348"/>
      <c r="BV32" s="348"/>
      <c r="BW32" s="346">
        <v>2313439.12</v>
      </c>
      <c r="BX32" s="347"/>
      <c r="BY32" s="347"/>
      <c r="BZ32" s="347"/>
      <c r="CA32" s="347"/>
      <c r="CB32" s="347"/>
      <c r="CC32" s="347"/>
      <c r="CD32" s="347"/>
      <c r="CE32" s="347"/>
      <c r="CF32" s="347"/>
      <c r="CG32" s="347"/>
      <c r="CH32" s="347"/>
      <c r="CI32" s="347"/>
      <c r="CJ32" s="347"/>
      <c r="CK32" s="347"/>
      <c r="CL32" s="347"/>
      <c r="CM32" s="347"/>
      <c r="CN32" s="347"/>
      <c r="CO32" s="348" t="s">
        <v>200</v>
      </c>
      <c r="CP32" s="348"/>
      <c r="CQ32" s="348"/>
      <c r="CR32" s="348"/>
      <c r="CS32" s="348"/>
      <c r="CT32" s="348"/>
      <c r="CU32" s="348"/>
      <c r="CV32" s="348"/>
      <c r="CW32" s="348"/>
      <c r="CX32" s="348"/>
      <c r="CY32" s="348"/>
      <c r="CZ32" s="348"/>
      <c r="DA32" s="348"/>
      <c r="DB32" s="348"/>
      <c r="DC32" s="348"/>
      <c r="DD32" s="348"/>
      <c r="DE32" s="348"/>
      <c r="DF32" s="349"/>
    </row>
    <row r="33" spans="1:110" ht="15.75" customHeight="1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3"/>
      <c r="AC33" s="264"/>
      <c r="AD33" s="265"/>
      <c r="AE33" s="265"/>
      <c r="AF33" s="265"/>
      <c r="AG33" s="265"/>
      <c r="AH33" s="266"/>
      <c r="AI33" s="267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6"/>
      <c r="AZ33" s="268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70"/>
      <c r="BW33" s="271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3"/>
      <c r="CO33" s="274" t="s">
        <v>200</v>
      </c>
      <c r="CP33" s="274"/>
      <c r="CQ33" s="274"/>
      <c r="CR33" s="274"/>
      <c r="CS33" s="274"/>
      <c r="CT33" s="274"/>
      <c r="CU33" s="274"/>
      <c r="CV33" s="274"/>
      <c r="CW33" s="274"/>
      <c r="CX33" s="274"/>
      <c r="CY33" s="274"/>
      <c r="CZ33" s="274"/>
      <c r="DA33" s="274"/>
      <c r="DB33" s="274"/>
      <c r="DC33" s="274"/>
      <c r="DD33" s="274"/>
      <c r="DE33" s="274"/>
      <c r="DF33" s="275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82" t="s">
        <v>83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BD35" s="280" t="s">
        <v>181</v>
      </c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CP35" s="280"/>
      <c r="CQ35" s="280"/>
      <c r="CR35" s="280"/>
      <c r="CS35" s="280"/>
    </row>
    <row r="36" spans="1:97" s="2" customFormat="1" ht="45.75" customHeight="1">
      <c r="A36" s="282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76" t="s">
        <v>216</v>
      </c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6"/>
      <c r="AZ36" s="6"/>
      <c r="BA36" s="6"/>
      <c r="BB36" s="6"/>
      <c r="BC36" s="6"/>
      <c r="BD36" s="276" t="s">
        <v>222</v>
      </c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82" t="s">
        <v>84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K38" s="280" t="s">
        <v>424</v>
      </c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280"/>
      <c r="CG38" s="280"/>
      <c r="CH38" s="280"/>
      <c r="CI38" s="280"/>
      <c r="CJ38" s="280"/>
      <c r="CK38" s="280"/>
      <c r="CL38" s="280"/>
      <c r="CM38" s="280"/>
      <c r="CN38" s="280"/>
      <c r="CO38" s="280"/>
      <c r="CP38" s="280"/>
      <c r="CQ38" s="280"/>
      <c r="CR38" s="280"/>
      <c r="CS38" s="280"/>
      <c r="CT38" s="280"/>
      <c r="CU38" s="280"/>
      <c r="CV38" s="280"/>
      <c r="CW38" s="280"/>
      <c r="CX38" s="280"/>
      <c r="CY38" s="280"/>
      <c r="CZ38" s="280"/>
    </row>
    <row r="39" spans="1:104" s="6" customFormat="1" ht="27.75" customHeight="1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Z39" s="276" t="s">
        <v>216</v>
      </c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K39" s="276" t="s">
        <v>222</v>
      </c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  <c r="CV39" s="276"/>
      <c r="CW39" s="276"/>
      <c r="CX39" s="276"/>
      <c r="CY39" s="276"/>
      <c r="CZ39" s="276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82" t="s">
        <v>367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"/>
      <c r="AZ41" s="2"/>
      <c r="BA41" s="2"/>
      <c r="BB41" s="2"/>
      <c r="BC41" s="2"/>
      <c r="BD41" s="280" t="s">
        <v>82</v>
      </c>
      <c r="BE41" s="280"/>
      <c r="BF41" s="280"/>
      <c r="BG41" s="280"/>
      <c r="BH41" s="280"/>
      <c r="BI41" s="280"/>
      <c r="BJ41" s="280"/>
      <c r="BK41" s="280"/>
      <c r="BL41" s="280"/>
      <c r="BM41" s="280"/>
      <c r="BN41" s="280"/>
      <c r="BO41" s="280"/>
      <c r="BP41" s="280"/>
      <c r="BQ41" s="280"/>
      <c r="BR41" s="280"/>
      <c r="BS41" s="280"/>
      <c r="BT41" s="280"/>
      <c r="BU41" s="280"/>
      <c r="BV41" s="280"/>
      <c r="BW41" s="280"/>
      <c r="BX41" s="280"/>
      <c r="BY41" s="280"/>
      <c r="BZ41" s="280"/>
      <c r="CA41" s="280"/>
      <c r="CB41" s="280"/>
      <c r="CC41" s="280"/>
      <c r="CD41" s="280"/>
      <c r="CE41" s="280"/>
      <c r="CF41" s="280"/>
      <c r="CG41" s="280"/>
      <c r="CH41" s="280"/>
      <c r="CI41" s="280"/>
      <c r="CJ41" s="280"/>
      <c r="CK41" s="280"/>
      <c r="CL41" s="280"/>
      <c r="CM41" s="280"/>
      <c r="CN41" s="280"/>
      <c r="CO41" s="280"/>
      <c r="CP41" s="280"/>
      <c r="CQ41" s="280"/>
      <c r="CR41" s="280"/>
      <c r="CS41" s="280"/>
    </row>
    <row r="42" spans="1:97" s="6" customFormat="1" ht="42" customHeight="1">
      <c r="A42" s="282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76" t="s">
        <v>216</v>
      </c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BD42" s="276" t="s">
        <v>222</v>
      </c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</row>
    <row r="43" s="2" customFormat="1" ht="11.25">
      <c r="AU43" s="8"/>
    </row>
    <row r="44" spans="1:39" s="2" customFormat="1" ht="11.25">
      <c r="A44" s="277" t="s">
        <v>223</v>
      </c>
      <c r="B44" s="277"/>
      <c r="C44" s="278" t="s">
        <v>448</v>
      </c>
      <c r="D44" s="278"/>
      <c r="E44" s="278"/>
      <c r="F44" s="278"/>
      <c r="G44" s="279" t="s">
        <v>223</v>
      </c>
      <c r="H44" s="279"/>
      <c r="I44" s="280" t="s">
        <v>446</v>
      </c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1">
        <v>2021</v>
      </c>
      <c r="AH44" s="281"/>
      <c r="AI44" s="281"/>
      <c r="AJ44" s="281"/>
      <c r="AK44" s="281"/>
      <c r="AL44" s="281"/>
      <c r="AM44" s="2" t="s">
        <v>206</v>
      </c>
    </row>
    <row r="45" ht="3" customHeight="1"/>
  </sheetData>
  <sheetProtection/>
  <mergeCells count="195">
    <mergeCell ref="A32:AB32"/>
    <mergeCell ref="BD35:CS35"/>
    <mergeCell ref="AC30:AH30"/>
    <mergeCell ref="AI30:AY30"/>
    <mergeCell ref="AZ30:BV30"/>
    <mergeCell ref="BW30:CN30"/>
    <mergeCell ref="CO30:DF30"/>
    <mergeCell ref="AI32:AY32"/>
    <mergeCell ref="AC32:AH32"/>
    <mergeCell ref="AZ32:BV32"/>
    <mergeCell ref="A2:DF2"/>
    <mergeCell ref="Z38:BE38"/>
    <mergeCell ref="BK38:CZ38"/>
    <mergeCell ref="S36:AX36"/>
    <mergeCell ref="BD36:CS36"/>
    <mergeCell ref="BW32:CN32"/>
    <mergeCell ref="CO32:DF32"/>
    <mergeCell ref="A19:AB19"/>
    <mergeCell ref="AC25:AH25"/>
    <mergeCell ref="AC19:AH19"/>
    <mergeCell ref="A38:W39"/>
    <mergeCell ref="BK39:CZ39"/>
    <mergeCell ref="AC23:AH24"/>
    <mergeCell ref="AC22:AH22"/>
    <mergeCell ref="A35:R36"/>
    <mergeCell ref="S35:AX35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9:BE39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2:AX42"/>
    <mergeCell ref="BD42:CS42"/>
    <mergeCell ref="A44:B44"/>
    <mergeCell ref="C44:F44"/>
    <mergeCell ref="G44:H44"/>
    <mergeCell ref="I44:AF44"/>
    <mergeCell ref="AG44:AL44"/>
    <mergeCell ref="A41:R42"/>
    <mergeCell ref="S41:AX41"/>
    <mergeCell ref="BD41:CS41"/>
    <mergeCell ref="A31:AB31"/>
    <mergeCell ref="AC31:AH31"/>
    <mergeCell ref="AI31:AY31"/>
    <mergeCell ref="AZ31:BV31"/>
    <mergeCell ref="BW31:CN31"/>
    <mergeCell ref="CO31:DF31"/>
    <mergeCell ref="A33:AB33"/>
    <mergeCell ref="AC33:AH33"/>
    <mergeCell ref="AI33:AY33"/>
    <mergeCell ref="AZ33:BV33"/>
    <mergeCell ref="BW33:CN33"/>
    <mergeCell ref="CO33:DF33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2021-02-02T08:23:29Z</cp:lastPrinted>
  <dcterms:created xsi:type="dcterms:W3CDTF">2007-09-21T13:36:41Z</dcterms:created>
  <dcterms:modified xsi:type="dcterms:W3CDTF">2021-04-06T05:55:30Z</dcterms:modified>
  <cp:category/>
  <cp:version/>
  <cp:contentType/>
  <cp:contentStatus/>
</cp:coreProperties>
</file>