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'стр.1'!$A$1:$DF$172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<sst xmlns="http://schemas.openxmlformats.org/spreadsheetml/2006/main" count="895" uniqueCount="467">
  <si>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</si>
  <si>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</si>
  <si>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</si>
  <si>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</si>
  <si>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</si>
  <si>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</si>
  <si>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</si>
  <si>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</si>
  <si>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</si>
  <si>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</si>
  <si>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</si>
  <si>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</si>
  <si>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</si>
  <si>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</si>
  <si>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</si>
  <si>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</si>
  <si>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</si>
  <si>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</si>
  <si>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</si>
  <si>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</si>
  <si>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</si>
  <si>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</si>
  <si>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</si>
  <si>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</si>
  <si>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</si>
  <si>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</si>
  <si>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</si>
  <si>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</si>
  <si>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</si>
  <si>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</si>
  <si>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</si>
  <si>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</si>
  <si>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</si>
  <si>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</si>
  <si>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</si>
  <si>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</si>
  <si>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</si>
  <si>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</si>
  <si>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</si>
  <si>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</si>
  <si>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</si>
  <si>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</si>
  <si>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</si>
  <si>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</si>
  <si>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</si>
  <si>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</si>
  <si>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</si>
  <si>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</si>
  <si>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</si>
  <si>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</si>
  <si>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</si>
  <si>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</si>
  <si>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</si>
  <si>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</si>
  <si>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</si>
  <si>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</si>
  <si>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</si>
  <si>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</si>
  <si>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</si>
  <si>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</si>
  <si>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</si>
  <si>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</si>
  <si>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</si>
  <si>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</si>
  <si>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</si>
  <si>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</si>
  <si>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</si>
  <si>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</si>
  <si>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</si>
  <si>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</si>
  <si>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</si>
  <si>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</si>
  <si>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</si>
  <si>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</si>
  <si>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</si>
  <si>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</si>
  <si>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</si>
  <si>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</si>
  <si>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</si>
  <si>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</si>
  <si>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</si>
  <si>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</si>
  <si>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</si>
  <si>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</si>
  <si>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</si>
  <si>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</si>
  <si>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</si>
  <si>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</si>
  <si>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</si>
  <si>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</si>
  <si>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</si>
  <si>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</si>
  <si>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</si>
  <si>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</si>
  <si>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</si>
  <si>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</si>
  <si>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</si>
  <si>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</si>
  <si>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</si>
  <si>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</si>
  <si>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</si>
  <si>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</si>
  <si>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</si>
  <si>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</si>
  <si>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</si>
  <si>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</si>
  <si>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</si>
  <si>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</si>
  <si>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</si>
  <si>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</si>
  <si>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</si>
  <si>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</si>
  <si>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</si>
  <si>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</si>
  <si>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</si>
  <si>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</si>
  <si>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</si>
  <si>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</si>
  <si>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</si>
  <si>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</si>
  <si>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</si>
  <si>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</si>
  <si>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</si>
  <si>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</si>
  <si>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</si>
  <si>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</si>
  <si>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</si>
  <si>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</si>
  <si>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</si>
  <si>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</si>
  <si>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</si>
  <si>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</si>
  <si>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</si>
  <si>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</si>
  <si>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</si>
  <si>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</si>
  <si>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</si>
  <si>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</si>
  <si>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</si>
  <si>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</si>
  <si>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</si>
  <si>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</si>
  <si>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</si>
  <si>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</si>
  <si>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</si>
  <si>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</si>
  <si>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</si>
  <si>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</si>
  <si>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</si>
  <si>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</si>
  <si>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</si>
  <si>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</si>
  <si>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</si>
  <si>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</si>
  <si>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</si>
  <si>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</si>
  <si>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</si>
  <si>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</si>
  <si>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</si>
  <si>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</si>
  <si>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</si>
  <si>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</si>
  <si>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</si>
  <si>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</si>
  <si>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</si>
  <si>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</si>
  <si>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</si>
  <si>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</si>
  <si>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</si>
  <si>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</si>
  <si>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</si>
  <si>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</si>
  <si>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</si>
  <si>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</si>
  <si>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</si>
  <si>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</si>
  <si>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</si>
  <si>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</si>
  <si>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</si>
  <si>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</si>
  <si>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</si>
  <si>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</si>
  <si>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</si>
  <si>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</si>
  <si>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</si>
  <si>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</si>
  <si>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</si>
  <si>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</si>
  <si>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</si>
  <si>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</si>
  <si>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</si>
  <si>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</si>
  <si>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</si>
  <si>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</si>
  <si>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</si>
  <si>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</si>
  <si>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</si>
  <si>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</si>
  <si>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</si>
  <si>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</si>
  <si>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</si>
  <si>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</si>
  <si>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</si>
  <si>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</si>
  <si>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</si>
  <si>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</si>
  <si>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</si>
  <si>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</si>
  <si>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</si>
  <si>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</si>
  <si>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</si>
  <si>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</si>
  <si>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</si>
  <si>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</si>
  <si>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</si>
  <si>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</si>
  <si>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</si>
  <si>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</si>
  <si>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</si>
  <si>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</si>
  <si>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</si>
  <si>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</si>
  <si>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</si>
  <si>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</si>
  <si>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</si>
  <si>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</si>
  <si>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</si>
  <si>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</si>
  <si>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</si>
  <si>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</si>
  <si>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</si>
  <si>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</si>
  <si>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</si>
  <si>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</si>
  <si>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</si>
  <si>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</si>
  <si>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</si>
  <si>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</si>
  <si>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</si>
  <si>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</si>
  <si>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</si>
  <si>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</si>
  <si>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</si>
  <si>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</si>
  <si>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</si>
  <si>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</si>
  <si>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</si>
  <si>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</si>
  <si>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</si>
  <si>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</si>
  <si>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</si>
  <si>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</si>
  <si>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</si>
  <si>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</si>
  <si>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</si>
  <si>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</si>
  <si>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</si>
  <si>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</si>
  <si>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</si>
  <si>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</si>
  <si>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</si>
  <si>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</si>
  <si>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</si>
  <si>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</si>
  <si>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</si>
  <si>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</si>
  <si>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</si>
  <si>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</si>
  <si>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</si>
  <si>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</si>
  <si>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</si>
  <si>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</si>
  <si>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</si>
  <si>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</si>
  <si>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</si>
  <si>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</si>
  <si>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</si>
  <si>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</si>
  <si>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</si>
  <si>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</si>
  <si>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</si>
  <si>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</si>
  <si>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</si>
  <si>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</si>
  <si>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</si>
  <si>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</si>
  <si>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</si>
  <si>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</si>
  <si>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</si>
  <si>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</si>
  <si>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</si>
  <si>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</si>
  <si>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</si>
  <si>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</si>
  <si>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</si>
  <si>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</si>
  <si>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</si>
  <si>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</si>
  <si>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</si>
  <si>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</si>
  <si>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</si>
  <si>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</si>
  <si>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</si>
  <si>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</si>
  <si>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</si>
  <si>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</si>
  <si>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</si>
  <si>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</si>
  <si>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</si>
  <si>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</si>
  <si>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</si>
  <si>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</si>
  <si>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</si>
  <si>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</si>
  <si>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</si>
  <si>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</si>
  <si>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</si>
  <si>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</si>
  <si>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</si>
  <si>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</si>
  <si>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</si>
  <si>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</si>
  <si>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</si>
  <si>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</si>
  <si>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</si>
  <si>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</si>
  <si>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</si>
  <si>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</si>
  <si>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</si>
  <si>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</si>
  <si>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</si>
  <si>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</si>
  <si>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</si>
  <si>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</si>
  <si>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</si>
  <si>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</si>
  <si>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</si>
  <si>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</si>
  <si>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</si>
  <si>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</si>
  <si>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</si>
  <si>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</si>
  <si>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</si>
  <si>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</si>
  <si>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</si>
  <si>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</si>
  <si>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</si>
  <si>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</si>
  <si>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</si>
  <si>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</si>
  <si>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</si>
  <si>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</si>
  <si>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</si>
  <si>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</si>
  <si>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</si>
  <si>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</si>
  <si>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</si>
  <si>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</si>
  <si>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</si>
  <si>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</si>
  <si>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</si>
  <si>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</si>
  <si>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</si>
  <si>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</si>
  <si>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</si>
  <si>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</si>
  <si>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</si>
  <si>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</si>
  <si>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</si>
  <si>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</si>
  <si>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</si>
  <si>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</si>
  <si>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</si>
  <si>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</si>
  <si>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</si>
  <si>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</si>
  <si>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</si>
  <si>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</si>
  <si>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</si>
  <si>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</si>
  <si>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</si>
  <si>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</si>
  <si>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</si>
  <si>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</si>
  <si>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</si>
  <si>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</si>
  <si>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</si>
  <si>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</si>
  <si>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</si>
  <si>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</si>
  <si>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</si>
  <si>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</si>
  <si>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</si>
  <si>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</si>
  <si>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</si>
  <si>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</si>
  <si>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</si>
  <si>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</si>
  <si>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</si>
  <si>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</si>
  <si>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</si>
  <si>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</si>
  <si>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</si>
  <si>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</si>
  <si>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</si>
  <si>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</si>
  <si>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</si>
  <si>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</si>
  <si>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</si>
  <si>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</si>
  <si>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</si>
  <si>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</si>
  <si>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</si>
  <si>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</si>
  <si>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</si>
  <si>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</si>
  <si>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</si>
  <si>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</si>
  <si>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</si>
  <si>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</si>
  <si>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</si>
  <si>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</si>
  <si>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</si>
  <si>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</si>
  <si>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</si>
  <si>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</si>
  <si>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</si>
  <si>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</si>
  <si>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</si>
  <si>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</si>
  <si>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</si>
  <si>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</si>
  <si>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</si>
  <si>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</si>
  <si>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</si>
  <si>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</si>
  <si>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</si>
  <si>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</si>
  <si>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</si>
  <si>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</si>
  <si>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</si>
  <si>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</si>
  <si>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</si>
  <si>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</si>
  <si>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</si>
  <si>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</si>
  <si>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</si>
  <si>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</si>
  <si>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</si>
  <si>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</si>
  <si>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</si>
  <si>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</si>
  <si>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</si>
  <si>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</si>
  <si>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</si>
  <si>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</si>
  <si>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</si>
  <si>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</si>
  <si>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Глава Администрации Летницкого сельского поселения</t>
  </si>
  <si>
    <t>С.В.Пожидаев</t>
  </si>
  <si>
    <t xml:space="preserve">ноября </t>
  </si>
  <si>
    <t>01.11.2022</t>
  </si>
  <si>
    <t>951 2 02 15002 10 0000 150</t>
  </si>
  <si>
    <t>А.Ю.Дорошева</t>
  </si>
  <si>
    <t>ноября</t>
  </si>
  <si>
    <t>Дотации на выравнивание бюджетной обеспеченности ,</t>
  </si>
  <si>
    <t xml:space="preserve">Дотации бюджетам сельских поселений на поддержку мер по обеспечению сбалансированности бюджетов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</si>
</sst>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7" fillId="37" borderId="17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8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6" fillId="38" borderId="11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6" fillId="37" borderId="17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34" borderId="17" xfId="0" applyNumberFormat="1" applyFont="1" applyFill="1" applyBorder="1" applyAlignment="1">
      <alignment horizontal="center" wrapText="1"/>
    </xf>
    <xf numFmtId="4" fontId="17" fillId="34" borderId="13" xfId="0" applyNumberFormat="1" applyFont="1" applyFill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6" borderId="37" xfId="0" applyNumberFormat="1" applyFont="1" applyFill="1" applyBorder="1" applyAlignment="1">
      <alignment horizontal="center"/>
    </xf>
    <xf numFmtId="4" fontId="17" fillId="36" borderId="38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8" fillId="36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2"/>
  <sheetViews>
    <sheetView view="pageBreakPreview" zoomScaleSheetLayoutView="100" zoomScalePageLayoutView="0" workbookViewId="0" topLeftCell="A163">
      <selection activeCell="AI150" sqref="AI150:BB150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8" t="s">
        <v>309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O2" s="179" t="s">
        <v>286</v>
      </c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1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238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48" t="s">
        <v>310</v>
      </c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50"/>
    </row>
    <row r="4" spans="30:110" ht="15" customHeight="1">
      <c r="AD4" s="102" t="s">
        <v>290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99" t="s">
        <v>460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100">
        <v>20</v>
      </c>
      <c r="BO4" s="100"/>
      <c r="BP4" s="100"/>
      <c r="BQ4" s="100"/>
      <c r="BR4" s="101" t="s">
        <v>231</v>
      </c>
      <c r="BS4" s="101"/>
      <c r="BT4" s="101"/>
      <c r="BU4" s="22" t="s">
        <v>291</v>
      </c>
      <c r="CD4" s="102" t="s">
        <v>287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31" t="s">
        <v>461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3"/>
    </row>
    <row r="5" spans="1:110" ht="14.25" customHeight="1">
      <c r="A5" s="80" t="s">
        <v>377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2" t="s">
        <v>288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31" t="s">
        <v>385</v>
      </c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3"/>
    </row>
    <row r="6" spans="1:110" ht="12.75" customHeight="1">
      <c r="A6" s="80" t="s">
        <v>378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9" t="s">
        <v>387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D6" s="102" t="s">
        <v>379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31" t="s">
        <v>386</v>
      </c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3"/>
    </row>
    <row r="7" spans="1:110" ht="17.25" customHeight="1">
      <c r="A7" s="80" t="s">
        <v>380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4" t="s">
        <v>206</v>
      </c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D7" s="102" t="s">
        <v>428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31" t="s">
        <v>80</v>
      </c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3"/>
    </row>
    <row r="8" spans="1:110" ht="15" customHeight="1">
      <c r="A8" s="80" t="s">
        <v>81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31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3"/>
    </row>
    <row r="9" spans="1:110" ht="15" customHeight="1" thickBot="1">
      <c r="A9" s="80" t="s">
        <v>317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7" t="s">
        <v>289</v>
      </c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9"/>
    </row>
    <row r="10" spans="1:110" ht="23.25" customHeight="1">
      <c r="A10" s="134" t="s">
        <v>311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</row>
    <row r="11" spans="1:110" ht="48" customHeight="1">
      <c r="A11" s="140" t="s">
        <v>279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280</v>
      </c>
      <c r="AD11" s="135"/>
      <c r="AE11" s="135"/>
      <c r="AF11" s="135"/>
      <c r="AG11" s="135"/>
      <c r="AH11" s="135"/>
      <c r="AI11" s="135" t="s">
        <v>383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 t="s">
        <v>318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281</v>
      </c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 t="s">
        <v>282</v>
      </c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6"/>
    </row>
    <row r="12" spans="1:110" s="26" customFormat="1" ht="18" customHeight="1" thickBot="1">
      <c r="A12" s="140">
        <v>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55">
        <v>2</v>
      </c>
      <c r="AD12" s="155"/>
      <c r="AE12" s="155"/>
      <c r="AF12" s="155"/>
      <c r="AG12" s="155"/>
      <c r="AH12" s="155"/>
      <c r="AI12" s="155">
        <v>3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>
        <v>4</v>
      </c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v>5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>
        <v>6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6"/>
    </row>
    <row r="13" spans="1:111" s="21" customFormat="1" ht="24" customHeight="1">
      <c r="A13" s="177" t="s">
        <v>312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63" t="s">
        <v>284</v>
      </c>
      <c r="AD13" s="158"/>
      <c r="AE13" s="158"/>
      <c r="AF13" s="158"/>
      <c r="AG13" s="158"/>
      <c r="AH13" s="159"/>
      <c r="AI13" s="157" t="s">
        <v>285</v>
      </c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9"/>
      <c r="BC13" s="160">
        <f>SUM(BC15+BC142)</f>
        <v>13209674.09</v>
      </c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2"/>
      <c r="BW13" s="160">
        <f>BW15+BW142</f>
        <v>11496180.02</v>
      </c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2"/>
      <c r="CO13" s="84">
        <f>BC13-BW13</f>
        <v>1713494.0700000003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28"/>
    </row>
    <row r="14" spans="1:110" ht="12.75" customHeight="1">
      <c r="A14" s="71" t="s">
        <v>283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4"/>
      <c r="AD14" s="45"/>
      <c r="AE14" s="45"/>
      <c r="AF14" s="45"/>
      <c r="AG14" s="45"/>
      <c r="AH14" s="46"/>
      <c r="AI14" s="5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76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76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122" t="s">
        <v>422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74" t="s">
        <v>284</v>
      </c>
      <c r="AD15" s="146"/>
      <c r="AE15" s="146"/>
      <c r="AF15" s="146"/>
      <c r="AG15" s="146"/>
      <c r="AH15" s="147"/>
      <c r="AI15" s="145" t="s">
        <v>370</v>
      </c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7"/>
      <c r="BC15" s="151">
        <f>BC16+BC34+BC74+BC91+BC102+BC40+BC113</f>
        <v>9543474.09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1">
        <f>BW16+BW40+BW74+BW102+BW113+BW91+BW120</f>
        <v>8002092.62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3"/>
      <c r="CO15" s="182">
        <f>BC15-BW15</f>
        <v>1541381.4699999997</v>
      </c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4"/>
    </row>
    <row r="16" spans="1:111" ht="39" customHeight="1">
      <c r="A16" s="120" t="s">
        <v>320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70" t="s">
        <v>284</v>
      </c>
      <c r="AD16" s="171"/>
      <c r="AE16" s="171"/>
      <c r="AF16" s="171"/>
      <c r="AG16" s="171"/>
      <c r="AH16" s="172"/>
      <c r="AI16" s="173" t="s">
        <v>135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2"/>
      <c r="BC16" s="103">
        <f>SUM(BC17)</f>
        <v>1128800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44"/>
      <c r="BW16" s="103">
        <f>BW17</f>
        <v>1264283.53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44"/>
      <c r="CO16" s="103">
        <f>BC16-BW16</f>
        <v>-135483.53000000003</v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28"/>
    </row>
    <row r="17" spans="1:110" s="21" customFormat="1" ht="26.25" customHeight="1">
      <c r="A17" s="60" t="s">
        <v>321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284</v>
      </c>
      <c r="AD17" s="63"/>
      <c r="AE17" s="63"/>
      <c r="AF17" s="63"/>
      <c r="AG17" s="63"/>
      <c r="AH17" s="64"/>
      <c r="AI17" s="65" t="s">
        <v>136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84">
        <f>BC18</f>
        <v>1128800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8"/>
      <c r="BW17" s="84">
        <f>BW18+BW24+BW28</f>
        <v>1264283.53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8"/>
      <c r="CO17" s="84">
        <f>BC17-BW17</f>
        <v>-135483.53000000003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</row>
    <row r="18" spans="1:110" s="21" customFormat="1" ht="122.25" customHeight="1">
      <c r="A18" s="60" t="s">
        <v>423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284</v>
      </c>
      <c r="AD18" s="63"/>
      <c r="AE18" s="63"/>
      <c r="AF18" s="63"/>
      <c r="AG18" s="63"/>
      <c r="AH18" s="64"/>
      <c r="AI18" s="65" t="s">
        <v>137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84">
        <f>BC19</f>
        <v>1128800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8"/>
      <c r="BW18" s="84">
        <f>BW19+BW20+BW22</f>
        <v>1134981.26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8"/>
      <c r="CO18" s="84">
        <f>BC18-BW18</f>
        <v>-6181.260000000009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</row>
    <row r="19" spans="1:110" ht="150.75" customHeight="1">
      <c r="A19" s="71" t="s">
        <v>427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4" t="s">
        <v>284</v>
      </c>
      <c r="AD19" s="45"/>
      <c r="AE19" s="45"/>
      <c r="AF19" s="45"/>
      <c r="AG19" s="45"/>
      <c r="AH19" s="46"/>
      <c r="AI19" s="59" t="s">
        <v>138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76"/>
      <c r="BW19" s="56">
        <v>1094789.74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6"/>
      <c r="CO19" s="84">
        <f>BC19-BW19</f>
        <v>34010.26000000001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6"/>
    </row>
    <row r="20" spans="1:110" ht="120.75" customHeight="1">
      <c r="A20" s="71" t="s">
        <v>84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4" t="s">
        <v>284</v>
      </c>
      <c r="AD20" s="45"/>
      <c r="AE20" s="45"/>
      <c r="AF20" s="45"/>
      <c r="AG20" s="45"/>
      <c r="AH20" s="46"/>
      <c r="AI20" s="59" t="s">
        <v>432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56" t="s">
        <v>384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76"/>
      <c r="BW20" s="56">
        <v>9384.76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76"/>
      <c r="CO20" s="56" t="s">
        <v>384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71" t="s">
        <v>84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4" t="s">
        <v>284</v>
      </c>
      <c r="AD21" s="45"/>
      <c r="AE21" s="45"/>
      <c r="AF21" s="45"/>
      <c r="AG21" s="45"/>
      <c r="AH21" s="46"/>
      <c r="AI21" s="59" t="s">
        <v>429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56" t="s">
        <v>384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76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76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71" t="s">
        <v>161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4" t="s">
        <v>284</v>
      </c>
      <c r="AD22" s="45"/>
      <c r="AE22" s="45"/>
      <c r="AF22" s="45"/>
      <c r="AG22" s="45"/>
      <c r="AH22" s="46"/>
      <c r="AI22" s="59" t="s">
        <v>249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56" t="s">
        <v>384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76"/>
      <c r="BW22" s="56">
        <v>30806.76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6"/>
      <c r="CO22" s="56" t="s">
        <v>384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71" t="s">
        <v>161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4" t="s">
        <v>284</v>
      </c>
      <c r="AD23" s="45"/>
      <c r="AE23" s="45"/>
      <c r="AF23" s="45"/>
      <c r="AG23" s="45"/>
      <c r="AH23" s="46"/>
      <c r="AI23" s="59" t="s">
        <v>349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56" t="s">
        <v>384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76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6"/>
      <c r="CO23" s="56" t="s">
        <v>384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0" t="s">
        <v>436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284</v>
      </c>
      <c r="AD24" s="63"/>
      <c r="AE24" s="63"/>
      <c r="AF24" s="63"/>
      <c r="AG24" s="63"/>
      <c r="AH24" s="64"/>
      <c r="AI24" s="65" t="s">
        <v>433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84" t="s">
        <v>384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8"/>
      <c r="BW24" s="84">
        <f>BW27+BW25</f>
        <v>0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8"/>
      <c r="CO24" s="84" t="s">
        <v>384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</row>
    <row r="25" spans="1:110" s="23" customFormat="1" ht="17.25" customHeight="1" hidden="1">
      <c r="A25" s="73" t="s">
        <v>437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2" t="s">
        <v>284</v>
      </c>
      <c r="AD25" s="53"/>
      <c r="AE25" s="53"/>
      <c r="AF25" s="53"/>
      <c r="AG25" s="53"/>
      <c r="AH25" s="53"/>
      <c r="AI25" s="53" t="s">
        <v>434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5" t="s">
        <v>384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0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128" t="s">
        <v>384</v>
      </c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30"/>
    </row>
    <row r="26" spans="1:110" s="23" customFormat="1" ht="19.5" customHeight="1" hidden="1">
      <c r="A26" s="73" t="s">
        <v>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2" t="s">
        <v>284</v>
      </c>
      <c r="AD26" s="53"/>
      <c r="AE26" s="53"/>
      <c r="AF26" s="53"/>
      <c r="AG26" s="53"/>
      <c r="AH26" s="53"/>
      <c r="AI26" s="53" t="s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5" t="s">
        <v>384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0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128" t="s">
        <v>384</v>
      </c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30"/>
    </row>
    <row r="27" spans="1:110" s="23" customFormat="1" ht="9" customHeight="1" hidden="1">
      <c r="A27" s="73" t="s">
        <v>446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2" t="s">
        <v>284</v>
      </c>
      <c r="AD27" s="53"/>
      <c r="AE27" s="53"/>
      <c r="AF27" s="53"/>
      <c r="AG27" s="53"/>
      <c r="AH27" s="53"/>
      <c r="AI27" s="53" t="s">
        <v>445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75" t="s">
        <v>384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0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128" t="s">
        <v>384</v>
      </c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30"/>
    </row>
    <row r="28" spans="1:110" s="21" customFormat="1" ht="75" customHeight="1">
      <c r="A28" s="60" t="s">
        <v>302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284</v>
      </c>
      <c r="AD28" s="63"/>
      <c r="AE28" s="63"/>
      <c r="AF28" s="63"/>
      <c r="AG28" s="63"/>
      <c r="AH28" s="64"/>
      <c r="AI28" s="65" t="s">
        <v>139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4" t="s">
        <v>384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8"/>
      <c r="BW28" s="84">
        <f>BW31+BW29+BW30+BW32+BW33</f>
        <v>129302.27000000002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8"/>
      <c r="CO28" s="84" t="s">
        <v>384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</row>
    <row r="29" spans="1:110" s="23" customFormat="1" ht="107.25" customHeight="1">
      <c r="A29" s="71" t="s">
        <v>225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284</v>
      </c>
      <c r="AD29" s="53"/>
      <c r="AE29" s="53"/>
      <c r="AF29" s="53"/>
      <c r="AG29" s="53"/>
      <c r="AH29" s="53"/>
      <c r="AI29" s="53" t="s">
        <v>140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5" t="s">
        <v>384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34778.08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128" t="s">
        <v>384</v>
      </c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30"/>
    </row>
    <row r="30" spans="1:110" s="23" customFormat="1" ht="84" customHeight="1">
      <c r="A30" s="71" t="s">
        <v>162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284</v>
      </c>
      <c r="AD30" s="53"/>
      <c r="AE30" s="53"/>
      <c r="AF30" s="53"/>
      <c r="AG30" s="53"/>
      <c r="AH30" s="53"/>
      <c r="AI30" s="53" t="s">
        <v>163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5" t="s">
        <v>384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260.87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128" t="s">
        <v>384</v>
      </c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30"/>
    </row>
    <row r="31" spans="1:110" s="23" customFormat="1" ht="117" customHeight="1">
      <c r="A31" s="71" t="s">
        <v>424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284</v>
      </c>
      <c r="AD31" s="53"/>
      <c r="AE31" s="53"/>
      <c r="AF31" s="53"/>
      <c r="AG31" s="53"/>
      <c r="AH31" s="53"/>
      <c r="AI31" s="53" t="s">
        <v>198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5" t="s">
        <v>384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89.04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128" t="s">
        <v>384</v>
      </c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30"/>
    </row>
    <row r="32" spans="1:110" s="23" customFormat="1" ht="171.75" customHeight="1">
      <c r="A32" s="71" t="s">
        <v>455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52" t="s">
        <v>284</v>
      </c>
      <c r="AD32" s="53"/>
      <c r="AE32" s="53"/>
      <c r="AF32" s="53"/>
      <c r="AG32" s="53"/>
      <c r="AH32" s="53"/>
      <c r="AI32" s="53" t="s">
        <v>456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75" t="s">
        <v>384</v>
      </c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>
        <v>90039.6</v>
      </c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128" t="s">
        <v>384</v>
      </c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30"/>
    </row>
    <row r="33" spans="1:110" s="23" customFormat="1" ht="171.75" customHeight="1">
      <c r="A33" s="71" t="s">
        <v>455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52" t="s">
        <v>284</v>
      </c>
      <c r="AD33" s="53"/>
      <c r="AE33" s="53"/>
      <c r="AF33" s="53"/>
      <c r="AG33" s="53"/>
      <c r="AH33" s="53"/>
      <c r="AI33" s="53" t="s">
        <v>457</v>
      </c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75" t="s">
        <v>384</v>
      </c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>
        <v>4134.68</v>
      </c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128" t="s">
        <v>384</v>
      </c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30"/>
    </row>
    <row r="34" spans="1:111" s="34" customFormat="1" ht="48" customHeight="1" hidden="1">
      <c r="A34" s="124" t="s">
        <v>209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  <c r="AC34" s="49" t="s">
        <v>284</v>
      </c>
      <c r="AD34" s="50"/>
      <c r="AE34" s="50"/>
      <c r="AF34" s="50"/>
      <c r="AG34" s="50"/>
      <c r="AH34" s="50"/>
      <c r="AI34" s="50" t="s">
        <v>92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89">
        <f>BC35</f>
        <v>0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>
        <f>BW35+BW55</f>
        <v>0</v>
      </c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107">
        <f aca="true" t="shared" si="0" ref="CO34:CO43">BC34-BW34</f>
        <v>0</v>
      </c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9"/>
      <c r="DG34" s="33"/>
    </row>
    <row r="35" spans="1:110" s="21" customFormat="1" ht="48" customHeight="1" hidden="1">
      <c r="A35" s="60" t="s">
        <v>208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51" t="s">
        <v>284</v>
      </c>
      <c r="AD35" s="48"/>
      <c r="AE35" s="48"/>
      <c r="AF35" s="48"/>
      <c r="AG35" s="48"/>
      <c r="AH35" s="48"/>
      <c r="AI35" s="48" t="s">
        <v>93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5">
        <f>BC36+BC37+BC38</f>
        <v>0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f>BW36+BW37+BW38+BW39</f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84">
        <f t="shared" si="0"/>
        <v>0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6"/>
    </row>
    <row r="36" spans="1:110" ht="97.5" customHeight="1" hidden="1">
      <c r="A36" s="71" t="s">
        <v>210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6" t="s">
        <v>284</v>
      </c>
      <c r="AD36" s="47"/>
      <c r="AE36" s="47"/>
      <c r="AF36" s="47"/>
      <c r="AG36" s="47"/>
      <c r="AH36" s="47"/>
      <c r="AI36" s="47" t="s">
        <v>94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4">
        <v>0</v>
      </c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185">
        <v>0</v>
      </c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56">
        <f t="shared" si="0"/>
        <v>0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128.25" customHeight="1" hidden="1">
      <c r="A37" s="71" t="s">
        <v>211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6" t="s">
        <v>284</v>
      </c>
      <c r="AD37" s="47"/>
      <c r="AE37" s="47"/>
      <c r="AF37" s="47"/>
      <c r="AG37" s="47"/>
      <c r="AH37" s="47"/>
      <c r="AI37" s="47" t="s">
        <v>95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54">
        <v>0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0</v>
      </c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6">
        <f t="shared" si="0"/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0" ht="109.5" customHeight="1" hidden="1">
      <c r="A38" s="71" t="s">
        <v>212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66" t="s">
        <v>284</v>
      </c>
      <c r="AD38" s="47"/>
      <c r="AE38" s="47"/>
      <c r="AF38" s="47"/>
      <c r="AG38" s="47"/>
      <c r="AH38" s="47"/>
      <c r="AI38" s="47" t="s">
        <v>96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54">
        <v>0</v>
      </c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>
        <v>0</v>
      </c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6">
        <f t="shared" si="0"/>
        <v>0</v>
      </c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</row>
    <row r="39" spans="1:110" ht="105" customHeight="1" hidden="1">
      <c r="A39" s="71" t="s">
        <v>213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66" t="s">
        <v>284</v>
      </c>
      <c r="AD39" s="47"/>
      <c r="AE39" s="47"/>
      <c r="AF39" s="47"/>
      <c r="AG39" s="47"/>
      <c r="AH39" s="47"/>
      <c r="AI39" s="47" t="s">
        <v>97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54" t="s">
        <v>384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6">
        <f>-BW39</f>
        <v>0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8"/>
    </row>
    <row r="40" spans="1:111" s="34" customFormat="1" ht="24" customHeight="1">
      <c r="A40" s="120" t="s">
        <v>322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1"/>
      <c r="AC40" s="97" t="s">
        <v>284</v>
      </c>
      <c r="AD40" s="67"/>
      <c r="AE40" s="67"/>
      <c r="AF40" s="67"/>
      <c r="AG40" s="67"/>
      <c r="AH40" s="67"/>
      <c r="AI40" s="67" t="s">
        <v>98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106">
        <f>BC61</f>
        <v>3058474.09</v>
      </c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>
        <f>BW61</f>
        <v>3058474.09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84">
        <f>BC40-BW40</f>
        <v>0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6"/>
      <c r="DG40" s="33"/>
    </row>
    <row r="41" spans="1:110" s="21" customFormat="1" ht="36" customHeight="1" hidden="1">
      <c r="A41" s="60" t="s">
        <v>86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51" t="s">
        <v>284</v>
      </c>
      <c r="AD41" s="48"/>
      <c r="AE41" s="48"/>
      <c r="AF41" s="48"/>
      <c r="AG41" s="48"/>
      <c r="AH41" s="48"/>
      <c r="AI41" s="48" t="s">
        <v>100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f>BW42+BW51+BW58</f>
        <v>0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84">
        <f t="shared" si="0"/>
        <v>0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6"/>
    </row>
    <row r="42" spans="1:110" s="21" customFormat="1" ht="50.25" customHeight="1" hidden="1">
      <c r="A42" s="60" t="s">
        <v>241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51" t="s">
        <v>284</v>
      </c>
      <c r="AD42" s="48"/>
      <c r="AE42" s="48"/>
      <c r="AF42" s="48"/>
      <c r="AG42" s="48"/>
      <c r="AH42" s="48"/>
      <c r="AI42" s="48" t="s">
        <v>101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55" t="str">
        <f>BC43</f>
        <v>-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f>BW43+BW46</f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84" t="e">
        <f t="shared" si="0"/>
        <v>#VALUE!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6"/>
    </row>
    <row r="43" spans="1:110" s="21" customFormat="1" ht="50.25" customHeight="1" hidden="1">
      <c r="A43" s="175" t="s">
        <v>253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51" t="s">
        <v>284</v>
      </c>
      <c r="AD43" s="48"/>
      <c r="AE43" s="48"/>
      <c r="AF43" s="48"/>
      <c r="AG43" s="48"/>
      <c r="AH43" s="48"/>
      <c r="AI43" s="48" t="s">
        <v>102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55" t="s">
        <v>384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f>BW44+BW45</f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84" t="e">
        <f t="shared" si="0"/>
        <v>#VALUE!</v>
      </c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6"/>
    </row>
    <row r="44" spans="1:110" ht="93" customHeight="1" hidden="1">
      <c r="A44" s="168" t="s">
        <v>220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66" t="s">
        <v>284</v>
      </c>
      <c r="AD44" s="47"/>
      <c r="AE44" s="47"/>
      <c r="AF44" s="47"/>
      <c r="AG44" s="47"/>
      <c r="AH44" s="47"/>
      <c r="AI44" s="47" t="s">
        <v>103</v>
      </c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4" t="s">
        <v>384</v>
      </c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>
        <v>0</v>
      </c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6">
        <f>-BW44</f>
        <v>0</v>
      </c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8"/>
    </row>
    <row r="45" spans="1:110" ht="50.25" customHeight="1" hidden="1">
      <c r="A45" s="168" t="s">
        <v>253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66" t="s">
        <v>284</v>
      </c>
      <c r="AD45" s="47"/>
      <c r="AE45" s="47"/>
      <c r="AF45" s="47"/>
      <c r="AG45" s="47"/>
      <c r="AH45" s="47"/>
      <c r="AI45" s="47" t="s">
        <v>104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54" t="s">
        <v>384</v>
      </c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>
        <v>0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6">
        <f>-BW45</f>
        <v>0</v>
      </c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</row>
    <row r="46" spans="1:110" s="27" customFormat="1" ht="69.75" customHeight="1" hidden="1">
      <c r="A46" s="166" t="s">
        <v>251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164" t="s">
        <v>284</v>
      </c>
      <c r="AD46" s="165"/>
      <c r="AE46" s="165"/>
      <c r="AF46" s="165"/>
      <c r="AG46" s="165"/>
      <c r="AH46" s="165"/>
      <c r="AI46" s="165" t="s">
        <v>254</v>
      </c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86" t="s">
        <v>384</v>
      </c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>
        <f>BW49</f>
        <v>0</v>
      </c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41">
        <f>-BW46</f>
        <v>0</v>
      </c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3"/>
    </row>
    <row r="47" spans="1:110" s="23" customFormat="1" ht="69.75" customHeight="1" hidden="1">
      <c r="A47" s="187" t="s">
        <v>251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8"/>
      <c r="AC47" s="52" t="s">
        <v>284</v>
      </c>
      <c r="AD47" s="53"/>
      <c r="AE47" s="53"/>
      <c r="AF47" s="53"/>
      <c r="AG47" s="53"/>
      <c r="AH47" s="53"/>
      <c r="AI47" s="53" t="s">
        <v>243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75" t="s">
        <v>384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128">
        <f>-BW47</f>
        <v>0</v>
      </c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30"/>
    </row>
    <row r="48" spans="1:110" s="23" customFormat="1" ht="15" customHeight="1" hidden="1">
      <c r="A48" s="126" t="s">
        <v>87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52" t="s">
        <v>284</v>
      </c>
      <c r="AD48" s="53"/>
      <c r="AE48" s="53"/>
      <c r="AF48" s="53"/>
      <c r="AG48" s="53"/>
      <c r="AH48" s="53"/>
      <c r="AI48" s="53" t="s">
        <v>335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75" t="s">
        <v>384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128">
        <f aca="true" t="shared" si="1" ref="CO48:CO56">-BW48</f>
        <v>0</v>
      </c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30"/>
    </row>
    <row r="49" spans="1:110" s="23" customFormat="1" ht="69" customHeight="1" hidden="1">
      <c r="A49" s="126" t="s">
        <v>262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7"/>
      <c r="AC49" s="52" t="s">
        <v>284</v>
      </c>
      <c r="AD49" s="53"/>
      <c r="AE49" s="53"/>
      <c r="AF49" s="53"/>
      <c r="AG49" s="53"/>
      <c r="AH49" s="53"/>
      <c r="AI49" s="53" t="s">
        <v>263</v>
      </c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75" t="s">
        <v>384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>
        <v>0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128">
        <f t="shared" si="1"/>
        <v>0</v>
      </c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30"/>
    </row>
    <row r="50" spans="1:110" s="23" customFormat="1" ht="15" customHeight="1" hidden="1">
      <c r="A50" s="187" t="s">
        <v>251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52" t="s">
        <v>284</v>
      </c>
      <c r="AD50" s="53"/>
      <c r="AE50" s="53"/>
      <c r="AF50" s="53"/>
      <c r="AG50" s="53"/>
      <c r="AH50" s="53"/>
      <c r="AI50" s="53" t="s">
        <v>259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75" t="s">
        <v>384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0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128">
        <f t="shared" si="1"/>
        <v>0</v>
      </c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30"/>
    </row>
    <row r="51" spans="1:110" s="21" customFormat="1" ht="71.25" customHeight="1" hidden="1">
      <c r="A51" s="60" t="s">
        <v>417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1" t="s">
        <v>284</v>
      </c>
      <c r="AD51" s="48"/>
      <c r="AE51" s="48"/>
      <c r="AF51" s="48"/>
      <c r="AG51" s="48"/>
      <c r="AH51" s="48"/>
      <c r="AI51" s="48" t="s">
        <v>105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55" t="str">
        <f>BC52</f>
        <v>-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>
        <f>BW52</f>
        <v>0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84">
        <f>-BW51</f>
        <v>0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6"/>
    </row>
    <row r="52" spans="1:110" s="21" customFormat="1" ht="69" customHeight="1" hidden="1">
      <c r="A52" s="60" t="s">
        <v>261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51" t="s">
        <v>284</v>
      </c>
      <c r="AD52" s="48"/>
      <c r="AE52" s="48"/>
      <c r="AF52" s="48"/>
      <c r="AG52" s="48"/>
      <c r="AH52" s="48"/>
      <c r="AI52" s="48" t="s">
        <v>106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55" t="s">
        <v>384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>
        <f>BW53+BW54</f>
        <v>0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84">
        <f>-BW52</f>
        <v>0</v>
      </c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6"/>
    </row>
    <row r="53" spans="1:110" ht="104.25" customHeight="1" hidden="1">
      <c r="A53" s="71" t="s">
        <v>226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66" t="s">
        <v>284</v>
      </c>
      <c r="AD53" s="47"/>
      <c r="AE53" s="47"/>
      <c r="AF53" s="47"/>
      <c r="AG53" s="47"/>
      <c r="AH53" s="47"/>
      <c r="AI53" s="47" t="s">
        <v>107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54" t="s">
        <v>384</v>
      </c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6">
        <f>-BW53</f>
        <v>0</v>
      </c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</row>
    <row r="54" spans="1:110" ht="63" customHeight="1" hidden="1">
      <c r="A54" s="71" t="s">
        <v>219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66" t="s">
        <v>284</v>
      </c>
      <c r="AD54" s="47"/>
      <c r="AE54" s="47"/>
      <c r="AF54" s="47"/>
      <c r="AG54" s="47"/>
      <c r="AH54" s="47"/>
      <c r="AI54" s="47" t="s">
        <v>218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54" t="s">
        <v>384</v>
      </c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6">
        <f>-BW54</f>
        <v>0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8"/>
    </row>
    <row r="55" spans="1:110" s="21" customFormat="1" ht="86.25" customHeight="1" hidden="1">
      <c r="A55" s="60" t="s">
        <v>265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51" t="s">
        <v>284</v>
      </c>
      <c r="AD55" s="48"/>
      <c r="AE55" s="48"/>
      <c r="AF55" s="48"/>
      <c r="AG55" s="48"/>
      <c r="AH55" s="48"/>
      <c r="AI55" s="48" t="s">
        <v>244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55" t="s">
        <v>384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>
        <f>BW56+BW57</f>
        <v>0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84">
        <f>-BW55</f>
        <v>0</v>
      </c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6"/>
    </row>
    <row r="56" spans="1:110" s="23" customFormat="1" ht="15" customHeight="1" hidden="1">
      <c r="A56" s="126" t="s">
        <v>266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7"/>
      <c r="AC56" s="52" t="s">
        <v>284</v>
      </c>
      <c r="AD56" s="53"/>
      <c r="AE56" s="53"/>
      <c r="AF56" s="53"/>
      <c r="AG56" s="53"/>
      <c r="AH56" s="53"/>
      <c r="AI56" s="53" t="s">
        <v>245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75" t="s">
        <v>384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>
        <v>0</v>
      </c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128">
        <f t="shared" si="1"/>
        <v>0</v>
      </c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30"/>
    </row>
    <row r="57" spans="1:110" s="23" customFormat="1" ht="77.25" customHeight="1" hidden="1">
      <c r="A57" s="126" t="s">
        <v>270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7"/>
      <c r="AC57" s="52" t="s">
        <v>284</v>
      </c>
      <c r="AD57" s="53"/>
      <c r="AE57" s="53"/>
      <c r="AF57" s="53"/>
      <c r="AG57" s="53"/>
      <c r="AH57" s="53"/>
      <c r="AI57" s="53" t="s">
        <v>264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75" t="s">
        <v>384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>
        <v>0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128">
        <f>-BW57</f>
        <v>0</v>
      </c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30"/>
    </row>
    <row r="58" spans="1:110" s="21" customFormat="1" ht="36" customHeight="1" hidden="1">
      <c r="A58" s="60" t="s">
        <v>250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51" t="s">
        <v>284</v>
      </c>
      <c r="AD58" s="48"/>
      <c r="AE58" s="48"/>
      <c r="AF58" s="48"/>
      <c r="AG58" s="48"/>
      <c r="AH58" s="48"/>
      <c r="AI58" s="48" t="s">
        <v>108</v>
      </c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55" t="s">
        <v>384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>
        <f>BW59+BW60</f>
        <v>0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84">
        <f>-BW58</f>
        <v>0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6"/>
    </row>
    <row r="59" spans="1:110" ht="83.25" customHeight="1" hidden="1">
      <c r="A59" s="71" t="s">
        <v>221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6" t="s">
        <v>284</v>
      </c>
      <c r="AD59" s="47"/>
      <c r="AE59" s="47"/>
      <c r="AF59" s="47"/>
      <c r="AG59" s="47"/>
      <c r="AH59" s="47"/>
      <c r="AI59" s="47" t="s">
        <v>110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54" t="s">
        <v>384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6">
        <f>-BW59</f>
        <v>0</v>
      </c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8"/>
    </row>
    <row r="60" spans="1:110" ht="50.25" customHeight="1" hidden="1">
      <c r="A60" s="71" t="s">
        <v>237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66" t="s">
        <v>284</v>
      </c>
      <c r="AD60" s="47"/>
      <c r="AE60" s="47"/>
      <c r="AF60" s="47"/>
      <c r="AG60" s="47"/>
      <c r="AH60" s="47"/>
      <c r="AI60" s="47" t="s">
        <v>164</v>
      </c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54" t="s">
        <v>384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6">
        <f>-BW60</f>
        <v>0</v>
      </c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8"/>
    </row>
    <row r="61" spans="1:110" s="21" customFormat="1" ht="25.5" customHeight="1">
      <c r="A61" s="60" t="s">
        <v>323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51" t="s">
        <v>284</v>
      </c>
      <c r="AD61" s="48"/>
      <c r="AE61" s="48"/>
      <c r="AF61" s="48"/>
      <c r="AG61" s="48"/>
      <c r="AH61" s="48"/>
      <c r="AI61" s="48" t="s">
        <v>111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55">
        <f>BC62</f>
        <v>3058474.09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f>BW62</f>
        <v>3058474.09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84">
        <f>BC61-BW61</f>
        <v>0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6"/>
    </row>
    <row r="62" spans="1:110" s="21" customFormat="1" ht="39.75" customHeight="1">
      <c r="A62" s="60" t="s">
        <v>323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51" t="s">
        <v>284</v>
      </c>
      <c r="AD62" s="48"/>
      <c r="AE62" s="48"/>
      <c r="AF62" s="48"/>
      <c r="AG62" s="48"/>
      <c r="AH62" s="48"/>
      <c r="AI62" s="48" t="s">
        <v>112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84">
        <f>BC63+BC64</f>
        <v>3058474.09</v>
      </c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8"/>
      <c r="BW62" s="55">
        <f>BW63+BW64</f>
        <v>3058474.09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84">
        <f>BC62-BW62</f>
        <v>0</v>
      </c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6"/>
    </row>
    <row r="63" spans="1:110" ht="64.5" customHeight="1">
      <c r="A63" s="71" t="s">
        <v>167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6" t="s">
        <v>284</v>
      </c>
      <c r="AD63" s="47"/>
      <c r="AE63" s="47"/>
      <c r="AF63" s="47"/>
      <c r="AG63" s="47"/>
      <c r="AH63" s="47"/>
      <c r="AI63" s="47" t="s">
        <v>113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54">
        <v>3057964.4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>
        <v>3057964.4</v>
      </c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84">
        <f>BC63-BW63</f>
        <v>0</v>
      </c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6"/>
    </row>
    <row r="64" spans="1:110" ht="36" customHeight="1">
      <c r="A64" s="71" t="s">
        <v>168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66" t="s">
        <v>284</v>
      </c>
      <c r="AD64" s="47"/>
      <c r="AE64" s="47"/>
      <c r="AF64" s="47"/>
      <c r="AG64" s="47"/>
      <c r="AH64" s="47"/>
      <c r="AI64" s="47" t="s">
        <v>165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54">
        <v>509.69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509.69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6">
        <f>BC64-BW64</f>
        <v>0</v>
      </c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8"/>
    </row>
    <row r="65" spans="1:110" ht="82.5" customHeight="1" hidden="1">
      <c r="A65" s="71" t="s">
        <v>438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284</v>
      </c>
      <c r="AD65" s="47"/>
      <c r="AE65" s="47"/>
      <c r="AF65" s="47"/>
      <c r="AG65" s="47"/>
      <c r="AH65" s="47"/>
      <c r="AI65" s="47" t="s">
        <v>435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54" t="s">
        <v>384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0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6" t="s">
        <v>384</v>
      </c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8"/>
    </row>
    <row r="66" spans="1:110" s="21" customFormat="1" ht="49.5" customHeight="1" hidden="1">
      <c r="A66" s="60" t="s">
        <v>247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51" t="s">
        <v>284</v>
      </c>
      <c r="AD66" s="48"/>
      <c r="AE66" s="48"/>
      <c r="AF66" s="48"/>
      <c r="AG66" s="48"/>
      <c r="AH66" s="48"/>
      <c r="AI66" s="48" t="s">
        <v>246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84" t="s">
        <v>384</v>
      </c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8"/>
      <c r="BW66" s="55">
        <f>BW67+BW68+BW69</f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84">
        <f>-BW66</f>
        <v>0</v>
      </c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6"/>
    </row>
    <row r="67" spans="1:110" ht="48" customHeight="1" hidden="1">
      <c r="A67" s="71" t="s">
        <v>247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2"/>
      <c r="AC67" s="66" t="s">
        <v>284</v>
      </c>
      <c r="AD67" s="47"/>
      <c r="AE67" s="47"/>
      <c r="AF67" s="47"/>
      <c r="AG67" s="47"/>
      <c r="AH67" s="47"/>
      <c r="AI67" s="47" t="s">
        <v>248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54" t="s">
        <v>384</v>
      </c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84">
        <f>-BW67</f>
        <v>0</v>
      </c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6"/>
    </row>
    <row r="68" spans="1:110" s="23" customFormat="1" ht="48" customHeight="1" hidden="1">
      <c r="A68" s="126" t="s">
        <v>247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7"/>
      <c r="AC68" s="52" t="s">
        <v>284</v>
      </c>
      <c r="AD68" s="53"/>
      <c r="AE68" s="53"/>
      <c r="AF68" s="53"/>
      <c r="AG68" s="53"/>
      <c r="AH68" s="53"/>
      <c r="AI68" s="53" t="s">
        <v>273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5" t="s">
        <v>384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>
        <v>0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128">
        <f>-BW68</f>
        <v>0</v>
      </c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30"/>
    </row>
    <row r="69" spans="1:110" s="23" customFormat="1" ht="15" customHeight="1" hidden="1">
      <c r="A69" s="126" t="s">
        <v>247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7"/>
      <c r="AC69" s="52" t="s">
        <v>284</v>
      </c>
      <c r="AD69" s="53"/>
      <c r="AE69" s="53"/>
      <c r="AF69" s="53"/>
      <c r="AG69" s="53"/>
      <c r="AH69" s="53"/>
      <c r="AI69" s="53" t="s">
        <v>274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75" t="s">
        <v>384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>
        <v>0</v>
      </c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128">
        <v>0</v>
      </c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30"/>
    </row>
    <row r="70" spans="1:110" s="23" customFormat="1" ht="18" customHeight="1" hidden="1">
      <c r="A70" s="126" t="s">
        <v>260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7"/>
      <c r="AC70" s="52" t="s">
        <v>284</v>
      </c>
      <c r="AD70" s="53"/>
      <c r="AE70" s="53"/>
      <c r="AF70" s="53"/>
      <c r="AG70" s="53"/>
      <c r="AH70" s="53"/>
      <c r="AI70" s="53" t="s">
        <v>388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75" t="s">
        <v>384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>
        <v>0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56">
        <f>-BW70</f>
        <v>0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21" customFormat="1" ht="48" customHeight="1" hidden="1">
      <c r="A71" s="60" t="s">
        <v>306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51" t="s">
        <v>284</v>
      </c>
      <c r="AD71" s="48"/>
      <c r="AE71" s="48"/>
      <c r="AF71" s="48"/>
      <c r="AG71" s="48"/>
      <c r="AH71" s="48"/>
      <c r="AI71" s="48" t="s">
        <v>246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84" t="s">
        <v>384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8"/>
      <c r="BW71" s="55">
        <f>BW72+BW73</f>
        <v>0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84">
        <f>-BW71</f>
        <v>0</v>
      </c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6"/>
    </row>
    <row r="72" spans="1:110" s="23" customFormat="1" ht="41.25" customHeight="1" hidden="1">
      <c r="A72" s="71" t="s">
        <v>239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  <c r="AC72" s="52" t="s">
        <v>284</v>
      </c>
      <c r="AD72" s="53"/>
      <c r="AE72" s="53"/>
      <c r="AF72" s="53"/>
      <c r="AG72" s="53"/>
      <c r="AH72" s="53"/>
      <c r="AI72" s="53" t="s">
        <v>248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75" t="s">
        <v>384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>
        <v>0</v>
      </c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56">
        <f>-BW72</f>
        <v>0</v>
      </c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8"/>
    </row>
    <row r="73" spans="1:110" s="23" customFormat="1" ht="79.5" customHeight="1" hidden="1">
      <c r="A73" s="71" t="s">
        <v>239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2"/>
      <c r="AC73" s="52" t="s">
        <v>284</v>
      </c>
      <c r="AD73" s="53"/>
      <c r="AE73" s="53"/>
      <c r="AF73" s="53"/>
      <c r="AG73" s="53"/>
      <c r="AH73" s="53"/>
      <c r="AI73" s="53" t="s">
        <v>273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75" t="s">
        <v>384</v>
      </c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>
        <v>0</v>
      </c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56">
        <f>-BW73</f>
        <v>0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8"/>
    </row>
    <row r="74" spans="1:111" s="34" customFormat="1" ht="27.75" customHeight="1">
      <c r="A74" s="120" t="s">
        <v>324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1"/>
      <c r="AC74" s="97" t="s">
        <v>284</v>
      </c>
      <c r="AD74" s="67"/>
      <c r="AE74" s="67"/>
      <c r="AF74" s="67"/>
      <c r="AG74" s="67"/>
      <c r="AH74" s="67"/>
      <c r="AI74" s="67" t="s">
        <v>114</v>
      </c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106">
        <f>BC75+BC80</f>
        <v>5070000</v>
      </c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>
        <f>BW75+BW80</f>
        <v>3445410.9699999997</v>
      </c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3">
        <f>BC74-BW74</f>
        <v>1624589.0300000003</v>
      </c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5"/>
      <c r="DG74" s="33"/>
    </row>
    <row r="75" spans="1:110" s="21" customFormat="1" ht="22.5" customHeight="1">
      <c r="A75" s="60" t="s">
        <v>199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/>
      <c r="AC75" s="51" t="s">
        <v>284</v>
      </c>
      <c r="AD75" s="48"/>
      <c r="AE75" s="48"/>
      <c r="AF75" s="48"/>
      <c r="AG75" s="48"/>
      <c r="AH75" s="48"/>
      <c r="AI75" s="48" t="s">
        <v>115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55">
        <f>SUM(BC76)</f>
        <v>150000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f>BW76</f>
        <v>115788.06999999999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84">
        <f>BC75-BW75</f>
        <v>34211.93000000001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6"/>
    </row>
    <row r="76" spans="1:111" s="21" customFormat="1" ht="75" customHeight="1">
      <c r="A76" s="60" t="s">
        <v>236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51" t="s">
        <v>284</v>
      </c>
      <c r="AD76" s="48"/>
      <c r="AE76" s="48"/>
      <c r="AF76" s="48"/>
      <c r="AG76" s="48"/>
      <c r="AH76" s="48"/>
      <c r="AI76" s="48" t="s">
        <v>116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55">
        <f>BC77</f>
        <v>150000</v>
      </c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>
        <f>BW77+BW78</f>
        <v>115788.06999999999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84">
        <f>BC76-BW76</f>
        <v>34211.93000000001</v>
      </c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6"/>
      <c r="DG76" s="28"/>
    </row>
    <row r="77" spans="1:110" ht="111.75" customHeight="1">
      <c r="A77" s="71" t="s">
        <v>401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6" t="s">
        <v>284</v>
      </c>
      <c r="AD77" s="47"/>
      <c r="AE77" s="47"/>
      <c r="AF77" s="47"/>
      <c r="AG77" s="47"/>
      <c r="AH77" s="47"/>
      <c r="AI77" s="47" t="s">
        <v>117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54">
        <v>150000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>
        <v>114434.45</v>
      </c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84">
        <f>BC77-BW77</f>
        <v>35565.55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6"/>
    </row>
    <row r="78" spans="1:110" ht="87" customHeight="1">
      <c r="A78" s="71" t="s">
        <v>402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2"/>
      <c r="AC78" s="66" t="s">
        <v>284</v>
      </c>
      <c r="AD78" s="47"/>
      <c r="AE78" s="47"/>
      <c r="AF78" s="47"/>
      <c r="AG78" s="47"/>
      <c r="AH78" s="47"/>
      <c r="AI78" s="47" t="s">
        <v>153</v>
      </c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54" t="s">
        <v>384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>
        <v>1353.62</v>
      </c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6" t="s">
        <v>384</v>
      </c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8"/>
    </row>
    <row r="79" spans="1:110" ht="83.25" customHeight="1" hidden="1">
      <c r="A79" s="71" t="s">
        <v>267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2"/>
      <c r="AC79" s="66" t="s">
        <v>284</v>
      </c>
      <c r="AD79" s="47"/>
      <c r="AE79" s="47"/>
      <c r="AF79" s="47"/>
      <c r="AG79" s="47"/>
      <c r="AH79" s="47"/>
      <c r="AI79" s="47" t="s">
        <v>154</v>
      </c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54" t="s">
        <v>384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>
        <v>0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6">
        <f>-BW79</f>
        <v>0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8"/>
    </row>
    <row r="80" spans="1:110" s="21" customFormat="1" ht="20.25" customHeight="1">
      <c r="A80" s="60" t="s">
        <v>326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51" t="s">
        <v>284</v>
      </c>
      <c r="AD80" s="48"/>
      <c r="AE80" s="48"/>
      <c r="AF80" s="48"/>
      <c r="AG80" s="48"/>
      <c r="AH80" s="48"/>
      <c r="AI80" s="48" t="s">
        <v>118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55">
        <f>SUM(BC81+BC85)</f>
        <v>4920000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f>BW81+BW85</f>
        <v>3329622.9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84">
        <f>BC80-BW80</f>
        <v>1590377.1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6"/>
    </row>
    <row r="81" spans="1:110" s="21" customFormat="1" ht="27.75" customHeight="1">
      <c r="A81" s="60" t="s">
        <v>234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51" t="s">
        <v>284</v>
      </c>
      <c r="AD81" s="48"/>
      <c r="AE81" s="48"/>
      <c r="AF81" s="48"/>
      <c r="AG81" s="48"/>
      <c r="AH81" s="48"/>
      <c r="AI81" s="48" t="s">
        <v>85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55">
        <f>BC82</f>
        <v>1070000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f>BW82</f>
        <v>1306302.5299999998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84">
        <f>BC81-BW81</f>
        <v>-236302.5299999998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6"/>
    </row>
    <row r="82" spans="1:110" s="21" customFormat="1" ht="49.5" customHeight="1">
      <c r="A82" s="60" t="s">
        <v>227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51" t="s">
        <v>284</v>
      </c>
      <c r="AD82" s="48"/>
      <c r="AE82" s="48"/>
      <c r="AF82" s="48"/>
      <c r="AG82" s="48"/>
      <c r="AH82" s="48"/>
      <c r="AI82" s="48" t="s">
        <v>151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55">
        <f>BC83</f>
        <v>1070000</v>
      </c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>
        <f>BW83+BW84</f>
        <v>1306302.5299999998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84">
        <f>BC82-BW82</f>
        <v>-236302.5299999998</v>
      </c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6"/>
    </row>
    <row r="83" spans="1:110" ht="97.5" customHeight="1">
      <c r="A83" s="71" t="s">
        <v>400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2"/>
      <c r="AC83" s="66" t="s">
        <v>284</v>
      </c>
      <c r="AD83" s="47"/>
      <c r="AE83" s="47"/>
      <c r="AF83" s="47"/>
      <c r="AG83" s="47"/>
      <c r="AH83" s="47"/>
      <c r="AI83" s="47" t="s">
        <v>152</v>
      </c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54">
        <v>1070000</v>
      </c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v>1273573.38</v>
      </c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84">
        <f>BC83-BW83</f>
        <v>-203573.3799999999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6"/>
    </row>
    <row r="84" spans="1:110" ht="70.5" customHeight="1">
      <c r="A84" s="71" t="s">
        <v>169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2"/>
      <c r="AC84" s="66" t="s">
        <v>284</v>
      </c>
      <c r="AD84" s="47"/>
      <c r="AE84" s="47"/>
      <c r="AF84" s="47"/>
      <c r="AG84" s="47"/>
      <c r="AH84" s="47"/>
      <c r="AI84" s="47" t="s">
        <v>166</v>
      </c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54" t="s">
        <v>384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v>32729.15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6" t="s">
        <v>384</v>
      </c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8"/>
    </row>
    <row r="85" spans="1:110" s="21" customFormat="1" ht="30" customHeight="1">
      <c r="A85" s="60" t="s">
        <v>235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51" t="s">
        <v>284</v>
      </c>
      <c r="AD85" s="48"/>
      <c r="AE85" s="48"/>
      <c r="AF85" s="48"/>
      <c r="AG85" s="48"/>
      <c r="AH85" s="48"/>
      <c r="AI85" s="48" t="s">
        <v>156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55">
        <f>BC86</f>
        <v>3850000</v>
      </c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>
        <f>BW86</f>
        <v>2023320.37</v>
      </c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84">
        <f>BC85-BW85</f>
        <v>1826679.63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</row>
    <row r="86" spans="1:110" s="21" customFormat="1" ht="68.25" customHeight="1">
      <c r="A86" s="60" t="s">
        <v>233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/>
      <c r="AC86" s="51" t="s">
        <v>284</v>
      </c>
      <c r="AD86" s="48"/>
      <c r="AE86" s="48"/>
      <c r="AF86" s="48"/>
      <c r="AG86" s="48"/>
      <c r="AH86" s="48"/>
      <c r="AI86" s="48" t="s">
        <v>155</v>
      </c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55">
        <f>BC87</f>
        <v>3850000</v>
      </c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>
        <f>BW87+BW88+BW89</f>
        <v>2023320.37</v>
      </c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84">
        <f>BC86-BW86</f>
        <v>1826679.63</v>
      </c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6"/>
    </row>
    <row r="87" spans="1:110" ht="93.75" customHeight="1">
      <c r="A87" s="71" t="s">
        <v>396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6" t="s">
        <v>284</v>
      </c>
      <c r="AD87" s="47"/>
      <c r="AE87" s="47"/>
      <c r="AF87" s="47"/>
      <c r="AG87" s="47"/>
      <c r="AH87" s="47"/>
      <c r="AI87" s="47" t="s">
        <v>157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54">
        <v>3850000</v>
      </c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>
        <v>2009811.8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84">
        <f>BC87-BW87</f>
        <v>1840188.2</v>
      </c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6"/>
    </row>
    <row r="88" spans="1:110" ht="62.25" customHeight="1">
      <c r="A88" s="71" t="s">
        <v>403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66" t="s">
        <v>284</v>
      </c>
      <c r="AD88" s="47"/>
      <c r="AE88" s="47"/>
      <c r="AF88" s="47"/>
      <c r="AG88" s="47"/>
      <c r="AH88" s="47"/>
      <c r="AI88" s="47" t="s">
        <v>159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54" t="s">
        <v>384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>
        <v>13508.57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6" t="s">
        <v>384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0" s="23" customFormat="1" ht="109.5" customHeight="1" hidden="1">
      <c r="A89" s="71" t="s">
        <v>170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2"/>
      <c r="AC89" s="66" t="s">
        <v>284</v>
      </c>
      <c r="AD89" s="47"/>
      <c r="AE89" s="47"/>
      <c r="AF89" s="47"/>
      <c r="AG89" s="47"/>
      <c r="AH89" s="47"/>
      <c r="AI89" s="47" t="s">
        <v>158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54" t="s">
        <v>384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>
        <v>0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6" t="s">
        <v>384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s="23" customFormat="1" ht="80.25" customHeight="1" hidden="1">
      <c r="A90" s="71" t="s">
        <v>222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52"/>
      <c r="AD90" s="53"/>
      <c r="AE90" s="53"/>
      <c r="AF90" s="53"/>
      <c r="AG90" s="53"/>
      <c r="AH90" s="53"/>
      <c r="AI90" s="47" t="s">
        <v>376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54" t="s">
        <v>384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6">
        <f>BW90</f>
        <v>0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1" s="35" customFormat="1" ht="21.75" customHeight="1">
      <c r="A91" s="120" t="s">
        <v>327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1"/>
      <c r="AC91" s="97" t="s">
        <v>284</v>
      </c>
      <c r="AD91" s="67"/>
      <c r="AE91" s="67"/>
      <c r="AF91" s="67"/>
      <c r="AG91" s="67"/>
      <c r="AH91" s="67"/>
      <c r="AI91" s="67" t="s">
        <v>119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106">
        <f>BC92</f>
        <v>8000</v>
      </c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>
        <f>BW92</f>
        <v>7450</v>
      </c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3">
        <f>BC91-BW91</f>
        <v>550</v>
      </c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5"/>
      <c r="DG91" s="33"/>
    </row>
    <row r="92" spans="1:110" ht="69" customHeight="1">
      <c r="A92" s="71" t="s">
        <v>160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6" t="s">
        <v>284</v>
      </c>
      <c r="AD92" s="47"/>
      <c r="AE92" s="47"/>
      <c r="AF92" s="47"/>
      <c r="AG92" s="47"/>
      <c r="AH92" s="47"/>
      <c r="AI92" s="47" t="s">
        <v>439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54">
        <f>BC93</f>
        <v>8000</v>
      </c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f>BW93</f>
        <v>7450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84">
        <f>BC92-BW92</f>
        <v>550</v>
      </c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6"/>
    </row>
    <row r="93" spans="1:110" ht="106.5" customHeight="1">
      <c r="A93" s="71" t="s">
        <v>188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6" t="s">
        <v>284</v>
      </c>
      <c r="AD93" s="47"/>
      <c r="AE93" s="47"/>
      <c r="AF93" s="47"/>
      <c r="AG93" s="47"/>
      <c r="AH93" s="47"/>
      <c r="AI93" s="47" t="s">
        <v>120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54">
        <v>8000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f>BW94</f>
        <v>7450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84">
        <f>BC93-BW93</f>
        <v>550</v>
      </c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6"/>
    </row>
    <row r="94" spans="1:110" ht="107.25" customHeight="1">
      <c r="A94" s="71" t="s">
        <v>188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2"/>
      <c r="AC94" s="66" t="s">
        <v>284</v>
      </c>
      <c r="AD94" s="47"/>
      <c r="AE94" s="47"/>
      <c r="AF94" s="47"/>
      <c r="AG94" s="47"/>
      <c r="AH94" s="47"/>
      <c r="AI94" s="47" t="s">
        <v>121</v>
      </c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54">
        <v>8000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v>7450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6">
        <f>BC94-BW94</f>
        <v>550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8"/>
    </row>
    <row r="95" spans="1:110" ht="93" customHeight="1" hidden="1">
      <c r="A95" s="71" t="s">
        <v>188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2"/>
      <c r="AC95" s="66" t="s">
        <v>284</v>
      </c>
      <c r="AD95" s="47"/>
      <c r="AE95" s="47"/>
      <c r="AF95" s="47"/>
      <c r="AG95" s="47"/>
      <c r="AH95" s="47"/>
      <c r="AI95" s="47" t="s">
        <v>197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54" t="s">
        <v>384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v>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6">
        <f>-BW95</f>
        <v>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s="21" customFormat="1" ht="54" customHeight="1" hidden="1">
      <c r="A96" s="60" t="s">
        <v>389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1"/>
      <c r="AC96" s="51" t="s">
        <v>284</v>
      </c>
      <c r="AD96" s="48"/>
      <c r="AE96" s="48"/>
      <c r="AF96" s="48"/>
      <c r="AG96" s="48"/>
      <c r="AH96" s="48"/>
      <c r="AI96" s="48" t="s">
        <v>390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55" t="str">
        <f>BC97</f>
        <v>-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f>BW97</f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84">
        <f aca="true" t="shared" si="2" ref="CO96:CO101">-BW96</f>
        <v>0</v>
      </c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6"/>
    </row>
    <row r="97" spans="1:110" s="21" customFormat="1" ht="19.5" hidden="1">
      <c r="A97" s="60" t="s">
        <v>189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1"/>
      <c r="AC97" s="51" t="s">
        <v>284</v>
      </c>
      <c r="AD97" s="48"/>
      <c r="AE97" s="48"/>
      <c r="AF97" s="48"/>
      <c r="AG97" s="48"/>
      <c r="AH97" s="48"/>
      <c r="AI97" s="48" t="s">
        <v>391</v>
      </c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55" t="str">
        <f>BC98</f>
        <v>-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>
        <f>BW98</f>
        <v>0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84">
        <f t="shared" si="2"/>
        <v>0</v>
      </c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6"/>
    </row>
    <row r="98" spans="1:110" ht="32.25" customHeight="1" hidden="1">
      <c r="A98" s="71" t="s">
        <v>392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2"/>
      <c r="AC98" s="66" t="s">
        <v>284</v>
      </c>
      <c r="AD98" s="47"/>
      <c r="AE98" s="47"/>
      <c r="AF98" s="47"/>
      <c r="AG98" s="47"/>
      <c r="AH98" s="47"/>
      <c r="AI98" s="47" t="s">
        <v>393</v>
      </c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54" t="s">
        <v>384</v>
      </c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>
        <f>BW99</f>
        <v>0</v>
      </c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6">
        <f t="shared" si="2"/>
        <v>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42.75" customHeight="1" hidden="1">
      <c r="A99" s="71" t="s">
        <v>190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2"/>
      <c r="AC99" s="66" t="s">
        <v>284</v>
      </c>
      <c r="AD99" s="47"/>
      <c r="AE99" s="47"/>
      <c r="AF99" s="47"/>
      <c r="AG99" s="47"/>
      <c r="AH99" s="47"/>
      <c r="AI99" s="47" t="s">
        <v>419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54" t="s">
        <v>384</v>
      </c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>
        <f>BW101+BW100</f>
        <v>0</v>
      </c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0" s="23" customFormat="1" ht="60" customHeight="1" hidden="1">
      <c r="A100" s="126" t="s">
        <v>394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7"/>
      <c r="AC100" s="52" t="s">
        <v>284</v>
      </c>
      <c r="AD100" s="53"/>
      <c r="AE100" s="53"/>
      <c r="AF100" s="53"/>
      <c r="AG100" s="53"/>
      <c r="AH100" s="53"/>
      <c r="AI100" s="53" t="s">
        <v>420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75" t="s">
        <v>384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>
        <v>0</v>
      </c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56">
        <f t="shared" si="2"/>
        <v>0</v>
      </c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8"/>
    </row>
    <row r="101" spans="1:110" s="23" customFormat="1" ht="23.25" customHeight="1" hidden="1">
      <c r="A101" s="126" t="s">
        <v>394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7"/>
      <c r="AC101" s="52" t="s">
        <v>284</v>
      </c>
      <c r="AD101" s="53"/>
      <c r="AE101" s="53"/>
      <c r="AF101" s="53"/>
      <c r="AG101" s="53"/>
      <c r="AH101" s="53"/>
      <c r="AI101" s="53" t="s">
        <v>407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75" t="s">
        <v>384</v>
      </c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>
        <v>0</v>
      </c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56">
        <f t="shared" si="2"/>
        <v>0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1" s="35" customFormat="1" ht="69" customHeight="1">
      <c r="A102" s="120" t="s">
        <v>328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1"/>
      <c r="AC102" s="97" t="s">
        <v>284</v>
      </c>
      <c r="AD102" s="67"/>
      <c r="AE102" s="67"/>
      <c r="AF102" s="67"/>
      <c r="AG102" s="67"/>
      <c r="AH102" s="67"/>
      <c r="AI102" s="67" t="s">
        <v>271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106">
        <f>BC103</f>
        <v>278200</v>
      </c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>
        <f>BW103+BW110</f>
        <v>226174.03</v>
      </c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3">
        <f aca="true" t="shared" si="3" ref="CO102:CO109">BC102-BW102</f>
        <v>52025.97</v>
      </c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5"/>
      <c r="DG102" s="33"/>
    </row>
    <row r="103" spans="1:110" s="21" customFormat="1" ht="147" customHeight="1">
      <c r="A103" s="60" t="s">
        <v>242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1"/>
      <c r="AC103" s="51" t="s">
        <v>284</v>
      </c>
      <c r="AD103" s="48"/>
      <c r="AE103" s="48"/>
      <c r="AF103" s="48"/>
      <c r="AG103" s="48"/>
      <c r="AH103" s="48"/>
      <c r="AI103" s="48" t="s">
        <v>272</v>
      </c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55">
        <f>BC104+BC108+BC106</f>
        <v>278200</v>
      </c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84">
        <f>BW108</f>
        <v>226174.03</v>
      </c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8"/>
      <c r="CO103" s="84">
        <f t="shared" si="3"/>
        <v>52025.97</v>
      </c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6"/>
    </row>
    <row r="104" spans="1:110" s="21" customFormat="1" ht="99" customHeight="1" hidden="1">
      <c r="A104" s="60" t="s">
        <v>191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51" t="s">
        <v>284</v>
      </c>
      <c r="AD104" s="48"/>
      <c r="AE104" s="48"/>
      <c r="AF104" s="48"/>
      <c r="AG104" s="48"/>
      <c r="AH104" s="48"/>
      <c r="AI104" s="48" t="s">
        <v>122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55">
        <f>BC105</f>
        <v>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>
        <f>BW105</f>
        <v>0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84">
        <f t="shared" si="3"/>
        <v>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6"/>
    </row>
    <row r="105" spans="1:110" ht="105.75" customHeight="1" hidden="1">
      <c r="A105" s="71" t="s">
        <v>192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6" t="s">
        <v>284</v>
      </c>
      <c r="AD105" s="47"/>
      <c r="AE105" s="47"/>
      <c r="AF105" s="47"/>
      <c r="AG105" s="47"/>
      <c r="AH105" s="47"/>
      <c r="AI105" s="47" t="s">
        <v>123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>
        <v>0</v>
      </c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6">
        <f t="shared" si="3"/>
        <v>0</v>
      </c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8"/>
    </row>
    <row r="106" spans="1:110" s="21" customFormat="1" ht="138" customHeight="1" hidden="1">
      <c r="A106" s="60" t="s">
        <v>232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51" t="s">
        <v>284</v>
      </c>
      <c r="AD106" s="48"/>
      <c r="AE106" s="48"/>
      <c r="AF106" s="48"/>
      <c r="AG106" s="48"/>
      <c r="AH106" s="48"/>
      <c r="AI106" s="48" t="s">
        <v>229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55">
        <f>BC107</f>
        <v>0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>
        <f>BW107</f>
        <v>0</v>
      </c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84">
        <f t="shared" si="3"/>
        <v>0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6"/>
    </row>
    <row r="107" spans="1:110" ht="96" customHeight="1" hidden="1">
      <c r="A107" s="71" t="s">
        <v>228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6" t="s">
        <v>284</v>
      </c>
      <c r="AD107" s="47"/>
      <c r="AE107" s="47"/>
      <c r="AF107" s="47"/>
      <c r="AG107" s="47"/>
      <c r="AH107" s="47"/>
      <c r="AI107" s="47" t="s">
        <v>109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54">
        <v>0</v>
      </c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>
        <v>0</v>
      </c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84">
        <f t="shared" si="3"/>
        <v>0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6"/>
    </row>
    <row r="108" spans="1:110" s="21" customFormat="1" ht="70.5" customHeight="1">
      <c r="A108" s="60" t="s">
        <v>325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51" t="s">
        <v>284</v>
      </c>
      <c r="AD108" s="48"/>
      <c r="AE108" s="48"/>
      <c r="AF108" s="48"/>
      <c r="AG108" s="48"/>
      <c r="AH108" s="48"/>
      <c r="AI108" s="48" t="s">
        <v>127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55">
        <f>BC109</f>
        <v>278200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f>BW109</f>
        <v>226174.03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84">
        <f t="shared" si="3"/>
        <v>52025.97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6"/>
    </row>
    <row r="109" spans="1:110" ht="52.5" customHeight="1">
      <c r="A109" s="71" t="s">
        <v>268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2"/>
      <c r="AC109" s="66" t="s">
        <v>284</v>
      </c>
      <c r="AD109" s="47"/>
      <c r="AE109" s="47"/>
      <c r="AF109" s="47"/>
      <c r="AG109" s="47"/>
      <c r="AH109" s="47"/>
      <c r="AI109" s="47" t="s">
        <v>126</v>
      </c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54">
        <v>278200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v>226174.03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84">
        <f t="shared" si="3"/>
        <v>52025.97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6"/>
    </row>
    <row r="110" spans="1:110" s="21" customFormat="1" ht="38.25" customHeight="1" hidden="1">
      <c r="A110" s="60" t="s">
        <v>276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1"/>
      <c r="AC110" s="51" t="s">
        <v>284</v>
      </c>
      <c r="AD110" s="48"/>
      <c r="AE110" s="48"/>
      <c r="AF110" s="48"/>
      <c r="AG110" s="48"/>
      <c r="AH110" s="48"/>
      <c r="AI110" s="48" t="s">
        <v>275</v>
      </c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55" t="str">
        <f>BC111</f>
        <v>-</v>
      </c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>
        <f>BW111</f>
        <v>0</v>
      </c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84" t="str">
        <f>BC110</f>
        <v>-</v>
      </c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6"/>
    </row>
    <row r="111" spans="1:110" s="21" customFormat="1" ht="38.25" customHeight="1" hidden="1">
      <c r="A111" s="60" t="s">
        <v>150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/>
      <c r="AC111" s="51" t="s">
        <v>284</v>
      </c>
      <c r="AD111" s="48"/>
      <c r="AE111" s="48"/>
      <c r="AF111" s="48"/>
      <c r="AG111" s="48"/>
      <c r="AH111" s="48"/>
      <c r="AI111" s="48" t="s">
        <v>277</v>
      </c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55" t="s">
        <v>384</v>
      </c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>
        <f>BW112</f>
        <v>0</v>
      </c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84" t="str">
        <f>BC111</f>
        <v>-</v>
      </c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6"/>
    </row>
    <row r="112" spans="1:110" ht="38.25" customHeight="1" hidden="1">
      <c r="A112" s="71" t="s">
        <v>203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2"/>
      <c r="AC112" s="66" t="s">
        <v>284</v>
      </c>
      <c r="AD112" s="47"/>
      <c r="AE112" s="47"/>
      <c r="AF112" s="47"/>
      <c r="AG112" s="47"/>
      <c r="AH112" s="47"/>
      <c r="AI112" s="47" t="s">
        <v>278</v>
      </c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>
        <v>0</v>
      </c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6" t="s">
        <v>384</v>
      </c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8"/>
    </row>
    <row r="113" spans="1:111" s="35" customFormat="1" ht="38.25" customHeight="1" hidden="1">
      <c r="A113" s="124" t="s">
        <v>408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5"/>
      <c r="AC113" s="49" t="s">
        <v>284</v>
      </c>
      <c r="AD113" s="50"/>
      <c r="AE113" s="50"/>
      <c r="AF113" s="50"/>
      <c r="AG113" s="50"/>
      <c r="AH113" s="50"/>
      <c r="AI113" s="50" t="s">
        <v>338</v>
      </c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89">
        <v>0</v>
      </c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>
        <f>BW114+BW117</f>
        <v>0</v>
      </c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56" t="s">
        <v>384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  <c r="DG113" s="33"/>
    </row>
    <row r="114" spans="1:110" s="21" customFormat="1" ht="134.25" customHeight="1" hidden="1">
      <c r="A114" s="60" t="s">
        <v>397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51" t="s">
        <v>284</v>
      </c>
      <c r="AD114" s="48"/>
      <c r="AE114" s="48"/>
      <c r="AF114" s="48"/>
      <c r="AG114" s="48"/>
      <c r="AH114" s="48"/>
      <c r="AI114" s="48" t="s">
        <v>339</v>
      </c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55">
        <v>0</v>
      </c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>
        <f>BW115</f>
        <v>0</v>
      </c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6" t="s">
        <v>384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</row>
    <row r="115" spans="1:110" s="21" customFormat="1" ht="143.25" customHeight="1" hidden="1">
      <c r="A115" s="60" t="s">
        <v>398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51" t="s">
        <v>284</v>
      </c>
      <c r="AD115" s="48"/>
      <c r="AE115" s="48"/>
      <c r="AF115" s="48"/>
      <c r="AG115" s="48"/>
      <c r="AH115" s="48"/>
      <c r="AI115" s="48" t="s">
        <v>340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55">
        <v>0</v>
      </c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>
        <f>BW116</f>
        <v>0</v>
      </c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6" t="s">
        <v>384</v>
      </c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8"/>
    </row>
    <row r="116" spans="1:110" ht="131.25" customHeight="1" hidden="1">
      <c r="A116" s="71" t="s">
        <v>399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66" t="s">
        <v>284</v>
      </c>
      <c r="AD116" s="47"/>
      <c r="AE116" s="47"/>
      <c r="AF116" s="47"/>
      <c r="AG116" s="47"/>
      <c r="AH116" s="47"/>
      <c r="AI116" s="47" t="s">
        <v>99</v>
      </c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54">
        <v>0</v>
      </c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6" t="s">
        <v>384</v>
      </c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8"/>
    </row>
    <row r="117" spans="1:110" s="21" customFormat="1" ht="55.5" customHeight="1" hidden="1">
      <c r="A117" s="60" t="s">
        <v>337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8"/>
      <c r="AC117" s="51" t="s">
        <v>284</v>
      </c>
      <c r="AD117" s="48"/>
      <c r="AE117" s="48"/>
      <c r="AF117" s="48"/>
      <c r="AG117" s="48"/>
      <c r="AH117" s="48"/>
      <c r="AI117" s="48" t="s">
        <v>341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55">
        <f>BC118</f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>
        <f>BW118</f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84" t="s">
        <v>384</v>
      </c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6"/>
    </row>
    <row r="118" spans="1:110" s="21" customFormat="1" ht="38.25" customHeight="1" hidden="1">
      <c r="A118" s="60" t="s">
        <v>398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8"/>
      <c r="AC118" s="51" t="s">
        <v>284</v>
      </c>
      <c r="AD118" s="48"/>
      <c r="AE118" s="48"/>
      <c r="AF118" s="48"/>
      <c r="AG118" s="48"/>
      <c r="AH118" s="48"/>
      <c r="AI118" s="48" t="s">
        <v>342</v>
      </c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55">
        <f>BC119</f>
        <v>0</v>
      </c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>
        <f>BW119</f>
        <v>0</v>
      </c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84" t="s">
        <v>384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6"/>
    </row>
    <row r="119" spans="1:110" ht="38.25" customHeight="1" hidden="1">
      <c r="A119" s="68" t="s">
        <v>398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66" t="s">
        <v>284</v>
      </c>
      <c r="AD119" s="47"/>
      <c r="AE119" s="47"/>
      <c r="AF119" s="47"/>
      <c r="AG119" s="47"/>
      <c r="AH119" s="47"/>
      <c r="AI119" s="47" t="s">
        <v>350</v>
      </c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54">
        <v>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>
        <v>0</v>
      </c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6" t="s">
        <v>384</v>
      </c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8"/>
    </row>
    <row r="120" spans="1:111" s="35" customFormat="1" ht="38.25" customHeight="1">
      <c r="A120" s="120" t="s">
        <v>196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1"/>
      <c r="AC120" s="97" t="s">
        <v>284</v>
      </c>
      <c r="AD120" s="67"/>
      <c r="AE120" s="67"/>
      <c r="AF120" s="67"/>
      <c r="AG120" s="67"/>
      <c r="AH120" s="67"/>
      <c r="AI120" s="67" t="s">
        <v>430</v>
      </c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106">
        <f>BC125</f>
        <v>0</v>
      </c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>
        <f>BW123</f>
        <v>300</v>
      </c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3">
        <f>BC120-BW120</f>
        <v>-300</v>
      </c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5"/>
      <c r="DG120" s="33"/>
    </row>
    <row r="121" spans="1:110" s="21" customFormat="1" ht="38.25" customHeight="1" hidden="1">
      <c r="A121" s="60" t="s">
        <v>344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62" t="s">
        <v>284</v>
      </c>
      <c r="AD121" s="63"/>
      <c r="AE121" s="63"/>
      <c r="AF121" s="63"/>
      <c r="AG121" s="63"/>
      <c r="AH121" s="64"/>
      <c r="AI121" s="65" t="s">
        <v>343</v>
      </c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4"/>
      <c r="BC121" s="84">
        <f>BC122</f>
        <v>0</v>
      </c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8"/>
      <c r="BW121" s="84">
        <f>BW122</f>
        <v>0</v>
      </c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8"/>
      <c r="CO121" s="84" t="s">
        <v>384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6"/>
    </row>
    <row r="122" spans="1:110" ht="38.25" customHeight="1" hidden="1">
      <c r="A122" s="71" t="s">
        <v>345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44" t="s">
        <v>284</v>
      </c>
      <c r="AD122" s="45"/>
      <c r="AE122" s="45"/>
      <c r="AF122" s="45"/>
      <c r="AG122" s="45"/>
      <c r="AH122" s="46"/>
      <c r="AI122" s="59" t="s">
        <v>346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6"/>
      <c r="BC122" s="56">
        <v>0</v>
      </c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76"/>
      <c r="BW122" s="56">
        <v>0</v>
      </c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76"/>
      <c r="CO122" s="56" t="s">
        <v>384</v>
      </c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8"/>
    </row>
    <row r="123" spans="1:110" s="21" customFormat="1" ht="71.25" customHeight="1">
      <c r="A123" s="60" t="s">
        <v>452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51" t="s">
        <v>284</v>
      </c>
      <c r="AD123" s="48"/>
      <c r="AE123" s="48"/>
      <c r="AF123" s="48"/>
      <c r="AG123" s="48"/>
      <c r="AH123" s="48"/>
      <c r="AI123" s="48" t="s">
        <v>450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55">
        <f>BC124</f>
        <v>0</v>
      </c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>
        <f>BW124</f>
        <v>300</v>
      </c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84" t="s">
        <v>384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6"/>
    </row>
    <row r="124" spans="1:110" ht="63.75" customHeight="1">
      <c r="A124" s="71" t="s">
        <v>453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66" t="s">
        <v>284</v>
      </c>
      <c r="AD124" s="47"/>
      <c r="AE124" s="47"/>
      <c r="AF124" s="47"/>
      <c r="AG124" s="47"/>
      <c r="AH124" s="47"/>
      <c r="AI124" s="47" t="s">
        <v>451</v>
      </c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54">
        <v>0</v>
      </c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>
        <v>300</v>
      </c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6" t="s">
        <v>384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s="21" customFormat="1" ht="38.25" customHeight="1" hidden="1">
      <c r="A125" s="60" t="s">
        <v>47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62" t="s">
        <v>284</v>
      </c>
      <c r="AD125" s="63"/>
      <c r="AE125" s="63"/>
      <c r="AF125" s="63"/>
      <c r="AG125" s="63"/>
      <c r="AH125" s="64"/>
      <c r="AI125" s="65" t="s">
        <v>348</v>
      </c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4"/>
      <c r="BC125" s="84">
        <f>BC127</f>
        <v>0</v>
      </c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8"/>
      <c r="BW125" s="84">
        <f>BW127</f>
        <v>0</v>
      </c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8"/>
      <c r="CO125" s="84" t="s">
        <v>384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6"/>
    </row>
    <row r="126" spans="1:110" ht="38.25" customHeight="1" hidden="1">
      <c r="A126" s="71" t="s">
        <v>269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2"/>
      <c r="AC126" s="44" t="s">
        <v>284</v>
      </c>
      <c r="AD126" s="45"/>
      <c r="AE126" s="45"/>
      <c r="AF126" s="45"/>
      <c r="AG126" s="45"/>
      <c r="AH126" s="46"/>
      <c r="AI126" s="59" t="s">
        <v>187</v>
      </c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6"/>
      <c r="BC126" s="56" t="s">
        <v>384</v>
      </c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76"/>
      <c r="BW126" s="56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76"/>
      <c r="CO126" s="56">
        <f>-BW126</f>
        <v>0</v>
      </c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8"/>
    </row>
    <row r="127" spans="1:110" ht="38.25" customHeight="1" hidden="1">
      <c r="A127" s="71" t="s">
        <v>47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44" t="s">
        <v>284</v>
      </c>
      <c r="AD127" s="45"/>
      <c r="AE127" s="45"/>
      <c r="AF127" s="45"/>
      <c r="AG127" s="45"/>
      <c r="AH127" s="46"/>
      <c r="AI127" s="59" t="s">
        <v>431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6"/>
      <c r="BC127" s="56">
        <v>0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76"/>
      <c r="BW127" s="56">
        <v>0</v>
      </c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76"/>
      <c r="CO127" s="56" t="s">
        <v>384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21" customFormat="1" ht="38.25" customHeight="1" hidden="1">
      <c r="A128" s="60" t="s">
        <v>88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51" t="s">
        <v>284</v>
      </c>
      <c r="AD128" s="48"/>
      <c r="AE128" s="48"/>
      <c r="AF128" s="48"/>
      <c r="AG128" s="48"/>
      <c r="AH128" s="48"/>
      <c r="AI128" s="48" t="s">
        <v>141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55">
        <f>BC129</f>
        <v>0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>
        <f>BW129</f>
        <v>0</v>
      </c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84" t="s">
        <v>384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6"/>
    </row>
    <row r="129" spans="1:110" ht="38.25" customHeight="1" hidden="1">
      <c r="A129" s="71" t="s">
        <v>90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6" t="s">
        <v>284</v>
      </c>
      <c r="AD129" s="47"/>
      <c r="AE129" s="47"/>
      <c r="AF129" s="47"/>
      <c r="AG129" s="47"/>
      <c r="AH129" s="47"/>
      <c r="AI129" s="47" t="s">
        <v>91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54">
        <v>0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>
        <v>0</v>
      </c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6" t="s">
        <v>384</v>
      </c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8"/>
    </row>
    <row r="130" spans="1:110" s="21" customFormat="1" ht="38.25" customHeight="1" hidden="1">
      <c r="A130" s="60" t="s">
        <v>415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1"/>
      <c r="AC130" s="51" t="s">
        <v>284</v>
      </c>
      <c r="AD130" s="48"/>
      <c r="AE130" s="48"/>
      <c r="AF130" s="48"/>
      <c r="AG130" s="48"/>
      <c r="AH130" s="48"/>
      <c r="AI130" s="48" t="s">
        <v>124</v>
      </c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55" t="str">
        <f>BC131</f>
        <v>-</v>
      </c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>
        <f>BW131</f>
        <v>0</v>
      </c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103" t="s">
        <v>384</v>
      </c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5"/>
    </row>
    <row r="131" spans="1:110" ht="38.25" customHeight="1" hidden="1">
      <c r="A131" s="71" t="s">
        <v>269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2"/>
      <c r="AC131" s="66" t="s">
        <v>284</v>
      </c>
      <c r="AD131" s="47"/>
      <c r="AE131" s="47"/>
      <c r="AF131" s="47"/>
      <c r="AG131" s="47"/>
      <c r="AH131" s="47"/>
      <c r="AI131" s="47" t="s">
        <v>46</v>
      </c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54" t="str">
        <f>BC132</f>
        <v>-</v>
      </c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>
        <v>0</v>
      </c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103" t="s">
        <v>384</v>
      </c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5"/>
    </row>
    <row r="132" spans="1:110" ht="38.25" customHeight="1" hidden="1">
      <c r="A132" s="71" t="s">
        <v>269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2"/>
      <c r="AC132" s="66" t="s">
        <v>284</v>
      </c>
      <c r="AD132" s="47"/>
      <c r="AE132" s="47"/>
      <c r="AF132" s="47"/>
      <c r="AG132" s="47"/>
      <c r="AH132" s="47"/>
      <c r="AI132" s="47" t="s">
        <v>2</v>
      </c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54" t="s">
        <v>384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>
        <v>0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103" t="s">
        <v>384</v>
      </c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5"/>
    </row>
    <row r="133" spans="1:111" s="35" customFormat="1" ht="38.25" customHeight="1">
      <c r="A133" s="124" t="s">
        <v>329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5"/>
      <c r="AC133" s="49" t="s">
        <v>284</v>
      </c>
      <c r="AD133" s="50"/>
      <c r="AE133" s="50"/>
      <c r="AF133" s="50"/>
      <c r="AG133" s="50"/>
      <c r="AH133" s="50"/>
      <c r="AI133" s="50" t="s">
        <v>125</v>
      </c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89" t="s">
        <v>384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 t="str">
        <f>BW134</f>
        <v>-</v>
      </c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107" t="str">
        <f>CO134</f>
        <v>-</v>
      </c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9"/>
      <c r="DG133" s="33"/>
    </row>
    <row r="134" spans="1:110" s="21" customFormat="1" ht="38.25" customHeight="1" hidden="1">
      <c r="A134" s="60" t="s">
        <v>418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51"/>
      <c r="AD134" s="48"/>
      <c r="AE134" s="48"/>
      <c r="AF134" s="48"/>
      <c r="AG134" s="48"/>
      <c r="AH134" s="48"/>
      <c r="AI134" s="48" t="s">
        <v>252</v>
      </c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55" t="str">
        <f>BC135</f>
        <v>-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 t="str">
        <f>BW135</f>
        <v>-</v>
      </c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84" t="str">
        <f>CO135</f>
        <v>-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6"/>
    </row>
    <row r="135" spans="1:110" ht="38.25" customHeight="1" hidden="1">
      <c r="A135" s="71" t="s">
        <v>223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6"/>
      <c r="AD135" s="47"/>
      <c r="AE135" s="47"/>
      <c r="AF135" s="47"/>
      <c r="AG135" s="47"/>
      <c r="AH135" s="47"/>
      <c r="AI135" s="47" t="s">
        <v>416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54" t="s">
        <v>384</v>
      </c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 t="s">
        <v>384</v>
      </c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6" t="s">
        <v>384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s="21" customFormat="1" ht="38.25" customHeight="1" hidden="1">
      <c r="A136" s="60" t="s">
        <v>410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51" t="s">
        <v>284</v>
      </c>
      <c r="AD136" s="48"/>
      <c r="AE136" s="48"/>
      <c r="AF136" s="48"/>
      <c r="AG136" s="48"/>
      <c r="AH136" s="48"/>
      <c r="AI136" s="48" t="s">
        <v>334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55">
        <f>BC137</f>
        <v>0</v>
      </c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>
        <f>BW137</f>
        <v>0</v>
      </c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84">
        <f>BC136-BW136</f>
        <v>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6"/>
    </row>
    <row r="137" spans="1:110" ht="38.25" customHeight="1" hidden="1">
      <c r="A137" s="71" t="s">
        <v>330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6" t="s">
        <v>284</v>
      </c>
      <c r="AD137" s="47"/>
      <c r="AE137" s="47"/>
      <c r="AF137" s="47"/>
      <c r="AG137" s="47"/>
      <c r="AH137" s="47"/>
      <c r="AI137" s="47" t="s">
        <v>333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54">
        <v>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>
        <v>0</v>
      </c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6">
        <f>BC137-BW137</f>
        <v>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38.25" customHeight="1" hidden="1">
      <c r="A138" s="60" t="s">
        <v>409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51" t="s">
        <v>284</v>
      </c>
      <c r="AD138" s="48"/>
      <c r="AE138" s="48"/>
      <c r="AF138" s="48"/>
      <c r="AG138" s="48"/>
      <c r="AH138" s="48"/>
      <c r="AI138" s="48" t="s">
        <v>128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55">
        <f>BC139</f>
        <v>0</v>
      </c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>
        <f>BW139</f>
        <v>0</v>
      </c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84">
        <f>BC138</f>
        <v>0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6"/>
    </row>
    <row r="139" spans="1:110" ht="38.25" customHeight="1" hidden="1">
      <c r="A139" s="71" t="s">
        <v>224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6" t="s">
        <v>284</v>
      </c>
      <c r="AD139" s="47"/>
      <c r="AE139" s="47"/>
      <c r="AF139" s="47"/>
      <c r="AG139" s="47"/>
      <c r="AH139" s="47"/>
      <c r="AI139" s="47" t="s">
        <v>129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54">
        <v>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>
        <v>0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6">
        <f>BC139</f>
        <v>0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21" customFormat="1" ht="38.25" customHeight="1" hidden="1">
      <c r="A140" s="60" t="s">
        <v>205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1"/>
      <c r="AC140" s="51" t="s">
        <v>284</v>
      </c>
      <c r="AD140" s="48"/>
      <c r="AE140" s="48"/>
      <c r="AF140" s="48"/>
      <c r="AG140" s="48"/>
      <c r="AH140" s="48"/>
      <c r="AI140" s="48" t="s">
        <v>202</v>
      </c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55">
        <f>BC141</f>
        <v>-546000</v>
      </c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>
        <f>BW141</f>
        <v>0</v>
      </c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84" t="s">
        <v>384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6"/>
    </row>
    <row r="141" spans="1:110" ht="38.25" customHeight="1" hidden="1">
      <c r="A141" s="71" t="s">
        <v>204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  <c r="AC141" s="66" t="s">
        <v>284</v>
      </c>
      <c r="AD141" s="47"/>
      <c r="AE141" s="47"/>
      <c r="AF141" s="47"/>
      <c r="AG141" s="47"/>
      <c r="AH141" s="47"/>
      <c r="AI141" s="47" t="s">
        <v>421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54">
        <v>-546000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>
        <v>0</v>
      </c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6" t="s">
        <v>384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</row>
    <row r="142" spans="1:110" s="36" customFormat="1" ht="38.25" customHeight="1">
      <c r="A142" s="122" t="s">
        <v>331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3"/>
      <c r="AC142" s="114" t="s">
        <v>284</v>
      </c>
      <c r="AD142" s="115"/>
      <c r="AE142" s="115"/>
      <c r="AF142" s="115"/>
      <c r="AG142" s="115"/>
      <c r="AH142" s="115"/>
      <c r="AI142" s="115" t="s">
        <v>130</v>
      </c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3">
        <v>3666200</v>
      </c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>
        <v>3494087.4</v>
      </c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0">
        <f>BC142-BW142</f>
        <v>172112.6000000001</v>
      </c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2"/>
    </row>
    <row r="143" spans="1:111" ht="58.5" customHeight="1">
      <c r="A143" s="60" t="s">
        <v>200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51" t="s">
        <v>284</v>
      </c>
      <c r="AD143" s="48"/>
      <c r="AE143" s="48"/>
      <c r="AF143" s="48"/>
      <c r="AG143" s="48"/>
      <c r="AH143" s="48"/>
      <c r="AI143" s="48" t="s">
        <v>131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55">
        <v>3666200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>
        <v>3494087.4</v>
      </c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6">
        <f>BC143-BW143</f>
        <v>172112.6000000001</v>
      </c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8"/>
      <c r="DG143" s="28"/>
    </row>
    <row r="144" spans="1:110" s="21" customFormat="1" ht="45" customHeight="1">
      <c r="A144" s="116" t="s">
        <v>440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82" t="s">
        <v>284</v>
      </c>
      <c r="AD144" s="83"/>
      <c r="AE144" s="83"/>
      <c r="AF144" s="83"/>
      <c r="AG144" s="83"/>
      <c r="AH144" s="83"/>
      <c r="AI144" s="83" t="s">
        <v>5</v>
      </c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7">
        <v>3360600</v>
      </c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>
        <v>3360600</v>
      </c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56">
        <f aca="true" t="shared" si="4" ref="CO144:CO149">BC144-BW144</f>
        <v>0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</row>
    <row r="145" spans="1:110" ht="79.5" customHeight="1">
      <c r="A145" s="116" t="s">
        <v>465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51" t="s">
        <v>284</v>
      </c>
      <c r="AD145" s="48"/>
      <c r="AE145" s="48"/>
      <c r="AF145" s="48"/>
      <c r="AG145" s="48"/>
      <c r="AH145" s="48"/>
      <c r="AI145" s="48" t="s">
        <v>149</v>
      </c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55">
        <v>3215400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>
        <v>3215400</v>
      </c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6">
        <f t="shared" si="4"/>
        <v>0</v>
      </c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8"/>
    </row>
    <row r="146" spans="1:110" ht="57.75" customHeight="1">
      <c r="A146" s="118" t="s">
        <v>71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9"/>
      <c r="AC146" s="66" t="s">
        <v>284</v>
      </c>
      <c r="AD146" s="47"/>
      <c r="AE146" s="47"/>
      <c r="AF146" s="47"/>
      <c r="AG146" s="47"/>
      <c r="AH146" s="47"/>
      <c r="AI146" s="47" t="s">
        <v>148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54">
        <v>3215400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>
        <v>3215400</v>
      </c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6">
        <f t="shared" si="4"/>
        <v>0</v>
      </c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s="21" customFormat="1" ht="57.75" customHeight="1" hidden="1">
      <c r="A147" s="60" t="s">
        <v>142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1"/>
      <c r="AC147" s="51" t="s">
        <v>284</v>
      </c>
      <c r="AD147" s="48"/>
      <c r="AE147" s="48"/>
      <c r="AF147" s="48"/>
      <c r="AG147" s="48"/>
      <c r="AH147" s="48"/>
      <c r="AI147" s="48" t="s">
        <v>145</v>
      </c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55">
        <v>0</v>
      </c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>
        <f t="shared" si="4"/>
        <v>0</v>
      </c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ht="57.75" customHeight="1" hidden="1">
      <c r="A148" s="71" t="s">
        <v>143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2"/>
      <c r="AC148" s="66" t="s">
        <v>284</v>
      </c>
      <c r="AD148" s="47"/>
      <c r="AE148" s="47"/>
      <c r="AF148" s="47"/>
      <c r="AG148" s="47"/>
      <c r="AH148" s="47"/>
      <c r="AI148" s="47" t="s">
        <v>146</v>
      </c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54">
        <v>0</v>
      </c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6">
        <f t="shared" si="4"/>
        <v>0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57.75" customHeight="1" hidden="1">
      <c r="A149" s="71" t="s">
        <v>144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2"/>
      <c r="AC149" s="66" t="s">
        <v>284</v>
      </c>
      <c r="AD149" s="47"/>
      <c r="AE149" s="47"/>
      <c r="AF149" s="47"/>
      <c r="AG149" s="47"/>
      <c r="AH149" s="47"/>
      <c r="AI149" s="47" t="s">
        <v>147</v>
      </c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54">
        <v>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6">
        <f t="shared" si="4"/>
        <v>0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ht="57.75" customHeight="1">
      <c r="A150" s="118" t="s">
        <v>466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9"/>
      <c r="AC150" s="66" t="s">
        <v>284</v>
      </c>
      <c r="AD150" s="47"/>
      <c r="AE150" s="47"/>
      <c r="AF150" s="47"/>
      <c r="AG150" s="47"/>
      <c r="AH150" s="47"/>
      <c r="AI150" s="47" t="s">
        <v>462</v>
      </c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54">
        <v>145200</v>
      </c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>
        <v>145200</v>
      </c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6">
        <f>BC150-BW150</f>
        <v>0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s="21" customFormat="1" ht="51.75" customHeight="1">
      <c r="A151" s="60" t="s">
        <v>193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62" t="s">
        <v>284</v>
      </c>
      <c r="AD151" s="63"/>
      <c r="AE151" s="63"/>
      <c r="AF151" s="63"/>
      <c r="AG151" s="63"/>
      <c r="AH151" s="64"/>
      <c r="AI151" s="65" t="s">
        <v>8</v>
      </c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4"/>
      <c r="BC151" s="84">
        <f>BC152+BC154</f>
        <v>255600</v>
      </c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8"/>
      <c r="BW151" s="84">
        <f>BW152+BW154</f>
        <v>79168.71</v>
      </c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8"/>
      <c r="CO151" s="56">
        <f aca="true" t="shared" si="5" ref="CO151:CO156">BC151-BW151</f>
        <v>176431.28999999998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68.25" customHeight="1">
      <c r="A152" s="60" t="s">
        <v>371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1"/>
      <c r="AC152" s="51" t="s">
        <v>284</v>
      </c>
      <c r="AD152" s="48"/>
      <c r="AE152" s="48"/>
      <c r="AF152" s="48"/>
      <c r="AG152" s="48"/>
      <c r="AH152" s="48"/>
      <c r="AI152" s="48" t="s">
        <v>7</v>
      </c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55">
        <f>BC153</f>
        <v>255400</v>
      </c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>
        <f>BW153</f>
        <v>78968.71</v>
      </c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6">
        <f t="shared" si="5"/>
        <v>176431.28999999998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ht="66" customHeight="1">
      <c r="A153" s="71" t="s">
        <v>303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2"/>
      <c r="AC153" s="66" t="s">
        <v>284</v>
      </c>
      <c r="AD153" s="47"/>
      <c r="AE153" s="47"/>
      <c r="AF153" s="47"/>
      <c r="AG153" s="47"/>
      <c r="AH153" s="47"/>
      <c r="AI153" s="47" t="s">
        <v>6</v>
      </c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54">
        <v>255400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v>78968.71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6">
        <f t="shared" si="5"/>
        <v>176431.28999999998</v>
      </c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8"/>
    </row>
    <row r="154" spans="1:110" s="21" customFormat="1" ht="53.25" customHeight="1">
      <c r="A154" s="60" t="s">
        <v>240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/>
      <c r="AC154" s="51" t="s">
        <v>284</v>
      </c>
      <c r="AD154" s="48"/>
      <c r="AE154" s="48"/>
      <c r="AF154" s="48"/>
      <c r="AG154" s="48"/>
      <c r="AH154" s="48"/>
      <c r="AI154" s="48" t="s">
        <v>10</v>
      </c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55">
        <v>200</v>
      </c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>
        <f>BW155</f>
        <v>200</v>
      </c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6">
        <f t="shared" si="5"/>
        <v>0</v>
      </c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8"/>
    </row>
    <row r="155" spans="1:110" ht="53.25" customHeight="1">
      <c r="A155" s="71" t="s">
        <v>304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2"/>
      <c r="AC155" s="66" t="s">
        <v>284</v>
      </c>
      <c r="AD155" s="47"/>
      <c r="AE155" s="47"/>
      <c r="AF155" s="47"/>
      <c r="AG155" s="47"/>
      <c r="AH155" s="47"/>
      <c r="AI155" s="47" t="s">
        <v>9</v>
      </c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54">
        <v>200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>
        <v>200</v>
      </c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6">
        <f t="shared" si="5"/>
        <v>0</v>
      </c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8"/>
    </row>
    <row r="156" spans="1:110" s="21" customFormat="1" ht="30" customHeight="1" hidden="1">
      <c r="A156" s="60" t="s">
        <v>332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51" t="s">
        <v>284</v>
      </c>
      <c r="AD156" s="48"/>
      <c r="AE156" s="48"/>
      <c r="AF156" s="48"/>
      <c r="AG156" s="48"/>
      <c r="AH156" s="48"/>
      <c r="AI156" s="48" t="s">
        <v>132</v>
      </c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55">
        <f>BC157+BC160</f>
        <v>0</v>
      </c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>
        <f>BW159</f>
        <v>0</v>
      </c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84">
        <f t="shared" si="5"/>
        <v>0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6"/>
    </row>
    <row r="157" spans="1:110" s="21" customFormat="1" ht="79.5" customHeight="1" hidden="1">
      <c r="A157" s="60" t="s">
        <v>217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1"/>
      <c r="AC157" s="51" t="s">
        <v>284</v>
      </c>
      <c r="AD157" s="48"/>
      <c r="AE157" s="48"/>
      <c r="AF157" s="48"/>
      <c r="AG157" s="48"/>
      <c r="AH157" s="48"/>
      <c r="AI157" s="83" t="s">
        <v>216</v>
      </c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7">
        <f>BC158</f>
        <v>0</v>
      </c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>
        <f>BW158</f>
        <v>0</v>
      </c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4" t="s">
        <v>384</v>
      </c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6"/>
    </row>
    <row r="158" spans="1:110" ht="75.75" customHeight="1" hidden="1">
      <c r="A158" s="71" t="s">
        <v>214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2"/>
      <c r="AC158" s="66" t="s">
        <v>284</v>
      </c>
      <c r="AD158" s="47"/>
      <c r="AE158" s="47"/>
      <c r="AF158" s="47"/>
      <c r="AG158" s="47"/>
      <c r="AH158" s="47"/>
      <c r="AI158" s="47" t="s">
        <v>215</v>
      </c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6" t="s">
        <v>384</v>
      </c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8"/>
    </row>
    <row r="159" spans="1:110" s="21" customFormat="1" ht="42" customHeight="1" hidden="1">
      <c r="A159" s="60" t="s">
        <v>375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1"/>
      <c r="AC159" s="51" t="s">
        <v>284</v>
      </c>
      <c r="AD159" s="48"/>
      <c r="AE159" s="48"/>
      <c r="AF159" s="48"/>
      <c r="AG159" s="48"/>
      <c r="AH159" s="48"/>
      <c r="AI159" s="83" t="s">
        <v>133</v>
      </c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7">
        <f>BC160</f>
        <v>0</v>
      </c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>
        <f>BW160</f>
        <v>0</v>
      </c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4">
        <f>BC159-BW159</f>
        <v>0</v>
      </c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6"/>
    </row>
    <row r="160" spans="1:110" ht="43.5" customHeight="1" hidden="1">
      <c r="A160" s="71" t="s">
        <v>305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2"/>
      <c r="AC160" s="66" t="s">
        <v>284</v>
      </c>
      <c r="AD160" s="47"/>
      <c r="AE160" s="47"/>
      <c r="AF160" s="47"/>
      <c r="AG160" s="47"/>
      <c r="AH160" s="47"/>
      <c r="AI160" s="47" t="s">
        <v>134</v>
      </c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54">
        <v>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v>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84">
        <f>BC160-BW160</f>
        <v>0</v>
      </c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6"/>
    </row>
    <row r="161" spans="1:110" ht="63" customHeight="1" hidden="1">
      <c r="A161" s="60" t="s">
        <v>412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/>
      <c r="AC161" s="82" t="s">
        <v>284</v>
      </c>
      <c r="AD161" s="83"/>
      <c r="AE161" s="83"/>
      <c r="AF161" s="83"/>
      <c r="AG161" s="83"/>
      <c r="AH161" s="83"/>
      <c r="AI161" s="83" t="s">
        <v>411</v>
      </c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1">
        <f>BC162</f>
        <v>0</v>
      </c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>
        <f>BW162</f>
        <v>0</v>
      </c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93" t="s">
        <v>384</v>
      </c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5"/>
    </row>
    <row r="162" spans="1:110" ht="58.5" customHeight="1" hidden="1">
      <c r="A162" s="71" t="s">
        <v>414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2"/>
      <c r="AC162" s="66" t="s">
        <v>284</v>
      </c>
      <c r="AD162" s="47"/>
      <c r="AE162" s="47"/>
      <c r="AF162" s="47"/>
      <c r="AG162" s="47"/>
      <c r="AH162" s="47"/>
      <c r="AI162" s="47" t="s">
        <v>413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96">
        <v>0</v>
      </c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>
        <v>0</v>
      </c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0" t="s">
        <v>384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2"/>
    </row>
    <row r="163" spans="1:110" s="21" customFormat="1" ht="30" customHeight="1">
      <c r="A163" s="60" t="s">
        <v>332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51" t="s">
        <v>284</v>
      </c>
      <c r="AD163" s="48"/>
      <c r="AE163" s="48"/>
      <c r="AF163" s="48"/>
      <c r="AG163" s="48"/>
      <c r="AH163" s="48"/>
      <c r="AI163" s="48" t="s">
        <v>21</v>
      </c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55">
        <f>BC164+BC167</f>
        <v>50000</v>
      </c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>
        <f>BW166</f>
        <v>50000</v>
      </c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6">
        <f>BC163-BW163</f>
        <v>0</v>
      </c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8"/>
    </row>
    <row r="164" spans="1:110" s="21" customFormat="1" ht="79.5" customHeight="1" hidden="1">
      <c r="A164" s="60" t="s">
        <v>217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1"/>
      <c r="AC164" s="51" t="s">
        <v>284</v>
      </c>
      <c r="AD164" s="48"/>
      <c r="AE164" s="48"/>
      <c r="AF164" s="48"/>
      <c r="AG164" s="48"/>
      <c r="AH164" s="48"/>
      <c r="AI164" s="83" t="s">
        <v>216</v>
      </c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7">
        <f>BC165</f>
        <v>0</v>
      </c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>
        <f>BW165</f>
        <v>0</v>
      </c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4" t="s">
        <v>384</v>
      </c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6"/>
    </row>
    <row r="165" spans="1:110" ht="75.75" customHeight="1" hidden="1">
      <c r="A165" s="71" t="s">
        <v>214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2"/>
      <c r="AC165" s="66" t="s">
        <v>284</v>
      </c>
      <c r="AD165" s="47"/>
      <c r="AE165" s="47"/>
      <c r="AF165" s="47"/>
      <c r="AG165" s="47"/>
      <c r="AH165" s="47"/>
      <c r="AI165" s="47" t="s">
        <v>215</v>
      </c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6" t="s">
        <v>384</v>
      </c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8"/>
    </row>
    <row r="166" spans="1:110" s="21" customFormat="1" ht="42" customHeight="1">
      <c r="A166" s="60" t="s">
        <v>375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/>
      <c r="AC166" s="51" t="s">
        <v>284</v>
      </c>
      <c r="AD166" s="48"/>
      <c r="AE166" s="48"/>
      <c r="AF166" s="48"/>
      <c r="AG166" s="48"/>
      <c r="AH166" s="48"/>
      <c r="AI166" s="83" t="s">
        <v>20</v>
      </c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7">
        <f>BC167</f>
        <v>50000</v>
      </c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>
        <f>BW167</f>
        <v>50000</v>
      </c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56">
        <f>BC166-BW166</f>
        <v>0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0" ht="45" customHeight="1">
      <c r="A167" s="71" t="s">
        <v>305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2"/>
      <c r="AC167" s="66" t="s">
        <v>284</v>
      </c>
      <c r="AD167" s="47"/>
      <c r="AE167" s="47"/>
      <c r="AF167" s="47"/>
      <c r="AG167" s="47"/>
      <c r="AH167" s="47"/>
      <c r="AI167" s="47" t="s">
        <v>19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54">
        <v>50000</v>
      </c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>
        <v>50000</v>
      </c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6">
        <f>BC167-BW167</f>
        <v>0</v>
      </c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8"/>
    </row>
    <row r="168" spans="1:111" ht="33.75" customHeight="1" hidden="1">
      <c r="A168" s="122" t="s">
        <v>53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14" t="s">
        <v>284</v>
      </c>
      <c r="AD168" s="115"/>
      <c r="AE168" s="115"/>
      <c r="AF168" s="115"/>
      <c r="AG168" s="115"/>
      <c r="AH168" s="115"/>
      <c r="AI168" s="115" t="s">
        <v>52</v>
      </c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3">
        <f>BC169+BC173+BC178+BC185</f>
        <v>0</v>
      </c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>
        <v>0</v>
      </c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89" t="s">
        <v>384</v>
      </c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1"/>
      <c r="DG168" s="28"/>
    </row>
    <row r="169" spans="1:110" s="21" customFormat="1" ht="50.25" customHeight="1" hidden="1">
      <c r="A169" s="60" t="s">
        <v>57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1"/>
      <c r="AC169" s="82" t="s">
        <v>284</v>
      </c>
      <c r="AD169" s="83"/>
      <c r="AE169" s="83"/>
      <c r="AF169" s="83"/>
      <c r="AG169" s="83"/>
      <c r="AH169" s="83"/>
      <c r="AI169" s="83" t="s">
        <v>54</v>
      </c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7">
        <f>BC170+BC171+BC172</f>
        <v>0</v>
      </c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>
        <f>BW171+BW172+BW170</f>
        <v>0</v>
      </c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56" t="str">
        <f>CO171</f>
        <v>-</v>
      </c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8"/>
    </row>
    <row r="170" spans="1:110" ht="70.5" customHeight="1" hidden="1">
      <c r="A170" s="71" t="s">
        <v>56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2"/>
      <c r="AC170" s="66" t="s">
        <v>284</v>
      </c>
      <c r="AD170" s="47"/>
      <c r="AE170" s="47"/>
      <c r="AF170" s="47"/>
      <c r="AG170" s="47"/>
      <c r="AH170" s="47"/>
      <c r="AI170" s="47" t="s">
        <v>55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54">
        <v>0</v>
      </c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>
        <v>0</v>
      </c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6" t="s">
        <v>384</v>
      </c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8"/>
    </row>
    <row r="171" spans="1:110" ht="38.25" customHeight="1" hidden="1">
      <c r="A171" s="71" t="s">
        <v>57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2"/>
      <c r="AC171" s="66" t="s">
        <v>284</v>
      </c>
      <c r="AD171" s="47"/>
      <c r="AE171" s="47"/>
      <c r="AF171" s="47"/>
      <c r="AG171" s="47"/>
      <c r="AH171" s="47"/>
      <c r="AI171" s="47" t="s">
        <v>59</v>
      </c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>
        <v>0</v>
      </c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6" t="s">
        <v>384</v>
      </c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8"/>
    </row>
    <row r="172" spans="1:110" ht="29.25" customHeight="1">
      <c r="A172" s="71" t="s">
        <v>57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2"/>
      <c r="AC172" s="66" t="s">
        <v>284</v>
      </c>
      <c r="AD172" s="47"/>
      <c r="AE172" s="47"/>
      <c r="AF172" s="47"/>
      <c r="AG172" s="47"/>
      <c r="AH172" s="47"/>
      <c r="AI172" s="47" t="s">
        <v>58</v>
      </c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54">
        <v>0</v>
      </c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>
        <v>0</v>
      </c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6" t="s">
        <v>384</v>
      </c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8"/>
    </row>
  </sheetData>
  <sheetProtection/>
  <mergeCells count="1000">
    <mergeCell ref="A150:AB150"/>
    <mergeCell ref="AC150:AH150"/>
    <mergeCell ref="AI150:BB150"/>
    <mergeCell ref="BC150:BV150"/>
    <mergeCell ref="BW150:CN150"/>
    <mergeCell ref="CO150:DF150"/>
    <mergeCell ref="A33:AB33"/>
    <mergeCell ref="AC33:AH33"/>
    <mergeCell ref="AI33:BB33"/>
    <mergeCell ref="BC33:BV33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I172:BB172"/>
    <mergeCell ref="BC172:BV172"/>
    <mergeCell ref="A170:AB170"/>
    <mergeCell ref="AC170:AH170"/>
    <mergeCell ref="AI170:BB170"/>
    <mergeCell ref="BC170:BV170"/>
    <mergeCell ref="BW172:CN172"/>
    <mergeCell ref="CO172:DF172"/>
    <mergeCell ref="A172:AB172"/>
    <mergeCell ref="AC172:AH172"/>
    <mergeCell ref="BW171:CN171"/>
    <mergeCell ref="CO171:DF171"/>
    <mergeCell ref="AI171:BB171"/>
    <mergeCell ref="BC171:BV171"/>
    <mergeCell ref="A171:AB171"/>
    <mergeCell ref="AC171:AH171"/>
    <mergeCell ref="BW170:CN170"/>
    <mergeCell ref="CO170:DF170"/>
    <mergeCell ref="AI169:BB169"/>
    <mergeCell ref="BC169:BV169"/>
    <mergeCell ref="BW168:CN168"/>
    <mergeCell ref="CO168:DF168"/>
    <mergeCell ref="BW169:CN169"/>
    <mergeCell ref="CO169:DF169"/>
    <mergeCell ref="BW167:CN167"/>
    <mergeCell ref="A169:AB169"/>
    <mergeCell ref="AC169:AH169"/>
    <mergeCell ref="A168:AB168"/>
    <mergeCell ref="AC168:AH168"/>
    <mergeCell ref="AI168:BB168"/>
    <mergeCell ref="BC168:BV168"/>
    <mergeCell ref="BC164:BV164"/>
    <mergeCell ref="A167:AB167"/>
    <mergeCell ref="AC167:AH167"/>
    <mergeCell ref="AI167:BB167"/>
    <mergeCell ref="BC167:BV167"/>
    <mergeCell ref="CO165:DF165"/>
    <mergeCell ref="A166:AB166"/>
    <mergeCell ref="AC166:AH166"/>
    <mergeCell ref="AI166:BB166"/>
    <mergeCell ref="BC166:BV166"/>
    <mergeCell ref="BW164:CN164"/>
    <mergeCell ref="CO167:DF167"/>
    <mergeCell ref="BW166:CN166"/>
    <mergeCell ref="CO166:DF166"/>
    <mergeCell ref="CO164:DF164"/>
    <mergeCell ref="A165:AB165"/>
    <mergeCell ref="AC165:AH165"/>
    <mergeCell ref="A164:AB164"/>
    <mergeCell ref="AC164:AH164"/>
    <mergeCell ref="AI164:BB164"/>
    <mergeCell ref="BC54:BV54"/>
    <mergeCell ref="AI165:BB165"/>
    <mergeCell ref="BC165:BV165"/>
    <mergeCell ref="BW165:CN165"/>
    <mergeCell ref="A76:AB76"/>
    <mergeCell ref="A77:AB77"/>
    <mergeCell ref="A79:AB79"/>
    <mergeCell ref="A78:AB78"/>
    <mergeCell ref="AI163:BB163"/>
    <mergeCell ref="BC163:BV163"/>
    <mergeCell ref="BW163:CN163"/>
    <mergeCell ref="AC80:AH80"/>
    <mergeCell ref="AC81:AH81"/>
    <mergeCell ref="AC58:AH58"/>
    <mergeCell ref="AC57:AH57"/>
    <mergeCell ref="AC56:AH56"/>
    <mergeCell ref="BC70:BV70"/>
    <mergeCell ref="BC71:BV71"/>
    <mergeCell ref="BC69:BV69"/>
    <mergeCell ref="BC57:BV57"/>
    <mergeCell ref="CO163:DF163"/>
    <mergeCell ref="A25:AB25"/>
    <mergeCell ref="AC25:AH25"/>
    <mergeCell ref="AI25:BB25"/>
    <mergeCell ref="BC25:BV25"/>
    <mergeCell ref="BW25:CN25"/>
    <mergeCell ref="CO25:DF25"/>
    <mergeCell ref="A163:AB163"/>
    <mergeCell ref="AC163:AH163"/>
    <mergeCell ref="BW26:CN26"/>
    <mergeCell ref="A47:AB47"/>
    <mergeCell ref="AI48:BB48"/>
    <mergeCell ref="AI49:BB49"/>
    <mergeCell ref="AI46:BB46"/>
    <mergeCell ref="BC40:BV40"/>
    <mergeCell ref="A42:AB42"/>
    <mergeCell ref="AC41:AH41"/>
    <mergeCell ref="AI41:BB41"/>
    <mergeCell ref="A48:AB48"/>
    <mergeCell ref="A49:AB49"/>
    <mergeCell ref="A68:AB68"/>
    <mergeCell ref="A50:AB50"/>
    <mergeCell ref="A52:AB52"/>
    <mergeCell ref="A53:AB53"/>
    <mergeCell ref="BC65:BV65"/>
    <mergeCell ref="BC53:BV53"/>
    <mergeCell ref="AI57:BB57"/>
    <mergeCell ref="A57:AB57"/>
    <mergeCell ref="A58:AB58"/>
    <mergeCell ref="A64:AB64"/>
    <mergeCell ref="BC67:BV67"/>
    <mergeCell ref="BC68:BV68"/>
    <mergeCell ref="BW24:CN24"/>
    <mergeCell ref="BC24:BV24"/>
    <mergeCell ref="BC27:BV27"/>
    <mergeCell ref="BW49:CN49"/>
    <mergeCell ref="BW51:CN51"/>
    <mergeCell ref="BW53:CN53"/>
    <mergeCell ref="BC34:BV34"/>
    <mergeCell ref="BC35:BV35"/>
    <mergeCell ref="BC119:BV119"/>
    <mergeCell ref="BW119:CN119"/>
    <mergeCell ref="BC132:BV132"/>
    <mergeCell ref="BC136:BV136"/>
    <mergeCell ref="BC135:BV135"/>
    <mergeCell ref="BW135:CN135"/>
    <mergeCell ref="BW128:CN128"/>
    <mergeCell ref="BC130:BV130"/>
    <mergeCell ref="BC120:BV120"/>
    <mergeCell ref="BW124:CN124"/>
    <mergeCell ref="BW90:CN90"/>
    <mergeCell ref="BW94:CN94"/>
    <mergeCell ref="BW92:CN92"/>
    <mergeCell ref="BW91:CN91"/>
    <mergeCell ref="BC91:BV91"/>
    <mergeCell ref="BC92:BV92"/>
    <mergeCell ref="BC93:BV93"/>
    <mergeCell ref="BC90:BV90"/>
    <mergeCell ref="BC77:BV77"/>
    <mergeCell ref="BC78:BV78"/>
    <mergeCell ref="BC76:BV76"/>
    <mergeCell ref="BW78:CN78"/>
    <mergeCell ref="BC87:BV87"/>
    <mergeCell ref="BC88:BV88"/>
    <mergeCell ref="BW80:CN80"/>
    <mergeCell ref="A67:AB67"/>
    <mergeCell ref="A65:AB65"/>
    <mergeCell ref="AC67:AH67"/>
    <mergeCell ref="AC66:AH66"/>
    <mergeCell ref="BW96:CN96"/>
    <mergeCell ref="BC81:BV81"/>
    <mergeCell ref="BC80:BV80"/>
    <mergeCell ref="BC75:BV75"/>
    <mergeCell ref="BC74:BV74"/>
    <mergeCell ref="BC79:BV79"/>
    <mergeCell ref="AC50:AH50"/>
    <mergeCell ref="AI56:BB56"/>
    <mergeCell ref="BC52:BV52"/>
    <mergeCell ref="BC50:BV50"/>
    <mergeCell ref="AI51:BB51"/>
    <mergeCell ref="BC51:BV51"/>
    <mergeCell ref="AI55:BB55"/>
    <mergeCell ref="AI53:BB53"/>
    <mergeCell ref="AI52:BB52"/>
    <mergeCell ref="BC55:BV55"/>
    <mergeCell ref="AI50:BB50"/>
    <mergeCell ref="BC49:BV49"/>
    <mergeCell ref="BC47:BV47"/>
    <mergeCell ref="BC43:BV43"/>
    <mergeCell ref="BC46:BV46"/>
    <mergeCell ref="BC44:BV44"/>
    <mergeCell ref="AI44:BB44"/>
    <mergeCell ref="A39:AB39"/>
    <mergeCell ref="AC39:AH39"/>
    <mergeCell ref="A40:AB40"/>
    <mergeCell ref="A41:AB41"/>
    <mergeCell ref="AC40:AH40"/>
    <mergeCell ref="AI43:BB43"/>
    <mergeCell ref="AC43:AH43"/>
    <mergeCell ref="BC41:BV41"/>
    <mergeCell ref="BC42:BV42"/>
    <mergeCell ref="AC30:AH30"/>
    <mergeCell ref="BC38:BV38"/>
    <mergeCell ref="AI30:BB30"/>
    <mergeCell ref="BC30:BV30"/>
    <mergeCell ref="BC37:BV37"/>
    <mergeCell ref="AI37:BB37"/>
    <mergeCell ref="AI31:BB31"/>
    <mergeCell ref="AI36:BB36"/>
    <mergeCell ref="A38:AB38"/>
    <mergeCell ref="AC38:AH38"/>
    <mergeCell ref="A29:AB29"/>
    <mergeCell ref="A37:AB37"/>
    <mergeCell ref="A34:AB34"/>
    <mergeCell ref="AC34:AH34"/>
    <mergeCell ref="A35:AB35"/>
    <mergeCell ref="AC35:AH35"/>
    <mergeCell ref="A31:AB31"/>
    <mergeCell ref="A36:AB36"/>
    <mergeCell ref="AI34:BB34"/>
    <mergeCell ref="AI35:BB35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6:BV36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2:DF42"/>
    <mergeCell ref="CO41:DF41"/>
    <mergeCell ref="BW36:CN36"/>
    <mergeCell ref="BW46:CN46"/>
    <mergeCell ref="CO39:DF39"/>
    <mergeCell ref="CO43:DF43"/>
    <mergeCell ref="CO44:DF44"/>
    <mergeCell ref="BW52:CN52"/>
    <mergeCell ref="CO49:DF49"/>
    <mergeCell ref="BW50:CN50"/>
    <mergeCell ref="CO53:DF53"/>
    <mergeCell ref="CO50:DF50"/>
    <mergeCell ref="CO51:DF51"/>
    <mergeCell ref="CO52:DF52"/>
    <mergeCell ref="BW66:CN66"/>
    <mergeCell ref="CO61:DF61"/>
    <mergeCell ref="BW57:CN57"/>
    <mergeCell ref="CO65:DF65"/>
    <mergeCell ref="BW65:CN65"/>
    <mergeCell ref="BW64:CN64"/>
    <mergeCell ref="CO62:DF62"/>
    <mergeCell ref="BW61:CN61"/>
    <mergeCell ref="BW62:CN62"/>
    <mergeCell ref="CO64:DF64"/>
    <mergeCell ref="CO78:DF78"/>
    <mergeCell ref="CO96:DF96"/>
    <mergeCell ref="CO91:DF91"/>
    <mergeCell ref="BW54:CN54"/>
    <mergeCell ref="BW56:CN56"/>
    <mergeCell ref="BW55:CN55"/>
    <mergeCell ref="CO60:DF60"/>
    <mergeCell ref="BW59:CN59"/>
    <mergeCell ref="CO56:DF56"/>
    <mergeCell ref="CO55:DF55"/>
    <mergeCell ref="CO54:DF54"/>
    <mergeCell ref="CO136:DF136"/>
    <mergeCell ref="CO93:DF93"/>
    <mergeCell ref="CO119:DF119"/>
    <mergeCell ref="CO120:DF120"/>
    <mergeCell ref="CO130:DF130"/>
    <mergeCell ref="CO128:DF128"/>
    <mergeCell ref="CO132:DF132"/>
    <mergeCell ref="CO131:DF131"/>
    <mergeCell ref="CO125:DF125"/>
    <mergeCell ref="CO129:DF129"/>
    <mergeCell ref="CO137:DF137"/>
    <mergeCell ref="CO94:DF94"/>
    <mergeCell ref="CO95:DF95"/>
    <mergeCell ref="CO92:DF92"/>
    <mergeCell ref="CO109:DF109"/>
    <mergeCell ref="CO108:DF108"/>
    <mergeCell ref="CO116:DF116"/>
    <mergeCell ref="CO135:DF135"/>
    <mergeCell ref="CO134:DF134"/>
    <mergeCell ref="BW95:CN95"/>
    <mergeCell ref="CO90:DF90"/>
    <mergeCell ref="CO85:DF85"/>
    <mergeCell ref="BW79:CN79"/>
    <mergeCell ref="CO80:DF80"/>
    <mergeCell ref="CO82:DF82"/>
    <mergeCell ref="CO84:DF84"/>
    <mergeCell ref="CO79:DF79"/>
    <mergeCell ref="BW81:CN81"/>
    <mergeCell ref="BW93:CN93"/>
    <mergeCell ref="CO71:DF71"/>
    <mergeCell ref="CO72:DF72"/>
    <mergeCell ref="CO75:DF75"/>
    <mergeCell ref="CO73:DF73"/>
    <mergeCell ref="CO76:DF76"/>
    <mergeCell ref="CO97:DF97"/>
    <mergeCell ref="CO86:DF86"/>
    <mergeCell ref="CO87:DF87"/>
    <mergeCell ref="CO88:DF88"/>
    <mergeCell ref="CO89:DF89"/>
    <mergeCell ref="CO77:DF77"/>
    <mergeCell ref="CO81:DF81"/>
    <mergeCell ref="BW74:CN74"/>
    <mergeCell ref="CO83:DF83"/>
    <mergeCell ref="CO57:DF57"/>
    <mergeCell ref="CO58:DF58"/>
    <mergeCell ref="CO59:DF59"/>
    <mergeCell ref="CO66:DF66"/>
    <mergeCell ref="CO63:DF63"/>
    <mergeCell ref="BW58:CN58"/>
    <mergeCell ref="BW75:CN75"/>
    <mergeCell ref="BW88:CN88"/>
    <mergeCell ref="BW86:CN86"/>
    <mergeCell ref="BW87:CN87"/>
    <mergeCell ref="BW85:CN85"/>
    <mergeCell ref="BW82:CN82"/>
    <mergeCell ref="BW84:CN84"/>
    <mergeCell ref="BW68:CN68"/>
    <mergeCell ref="CO69:DF69"/>
    <mergeCell ref="CO67:DF67"/>
    <mergeCell ref="BW67:CN67"/>
    <mergeCell ref="CO68:DF68"/>
    <mergeCell ref="BW97:CN97"/>
    <mergeCell ref="BW69:CN69"/>
    <mergeCell ref="BW77:CN77"/>
    <mergeCell ref="BW76:CN76"/>
    <mergeCell ref="CO70:DF70"/>
    <mergeCell ref="BW104:CN104"/>
    <mergeCell ref="BW83:CN83"/>
    <mergeCell ref="BW71:CN71"/>
    <mergeCell ref="BW70:CN70"/>
    <mergeCell ref="BW116:CN116"/>
    <mergeCell ref="BW131:CN131"/>
    <mergeCell ref="BW127:CN127"/>
    <mergeCell ref="BW72:CN72"/>
    <mergeCell ref="BW114:CN114"/>
    <mergeCell ref="BW115:CN115"/>
    <mergeCell ref="BC131:BV131"/>
    <mergeCell ref="BC121:BV121"/>
    <mergeCell ref="BW120:CN120"/>
    <mergeCell ref="BW123:CN123"/>
    <mergeCell ref="BC129:BV129"/>
    <mergeCell ref="BW129:CN129"/>
    <mergeCell ref="BW130:CN130"/>
    <mergeCell ref="BC104:BV104"/>
    <mergeCell ref="AI119:BB119"/>
    <mergeCell ref="BC114:BV114"/>
    <mergeCell ref="BC109:BV109"/>
    <mergeCell ref="BC94:BV94"/>
    <mergeCell ref="BC100:BV100"/>
    <mergeCell ref="BC108:BV108"/>
    <mergeCell ref="BC115:BV115"/>
    <mergeCell ref="BC96:BV96"/>
    <mergeCell ref="BC101:BV101"/>
    <mergeCell ref="BC98:BV98"/>
    <mergeCell ref="BC102:BV102"/>
    <mergeCell ref="BC103:BV103"/>
    <mergeCell ref="BC99:BV99"/>
    <mergeCell ref="BC113:BV113"/>
    <mergeCell ref="BC106:BV106"/>
    <mergeCell ref="BC105:BV105"/>
    <mergeCell ref="BC107:BV107"/>
    <mergeCell ref="BC111:BV111"/>
    <mergeCell ref="BC112:BV112"/>
    <mergeCell ref="AI129:BB129"/>
    <mergeCell ref="AI128:BB128"/>
    <mergeCell ref="AI123:BB123"/>
    <mergeCell ref="BC116:BV116"/>
    <mergeCell ref="BC117:BV117"/>
    <mergeCell ref="BC123:BV123"/>
    <mergeCell ref="BC127:BV127"/>
    <mergeCell ref="AI122:BB122"/>
    <mergeCell ref="BC122:BV122"/>
    <mergeCell ref="BC128:BV128"/>
    <mergeCell ref="BC134:BV134"/>
    <mergeCell ref="AI133:BB133"/>
    <mergeCell ref="BC124:BV124"/>
    <mergeCell ref="BC125:BV125"/>
    <mergeCell ref="BC133:BV133"/>
    <mergeCell ref="AI127:BB127"/>
    <mergeCell ref="AI125:BB125"/>
    <mergeCell ref="AI132:BB132"/>
    <mergeCell ref="AI130:BB130"/>
    <mergeCell ref="AI131:BB131"/>
    <mergeCell ref="BC137:BV137"/>
    <mergeCell ref="AI154:BB154"/>
    <mergeCell ref="BC153:BV153"/>
    <mergeCell ref="AI144:BB144"/>
    <mergeCell ref="AI137:BB137"/>
    <mergeCell ref="BC154:BV154"/>
    <mergeCell ref="AI153:BB153"/>
    <mergeCell ref="BC152:BV152"/>
    <mergeCell ref="AI142:BB142"/>
    <mergeCell ref="BC146:BV146"/>
    <mergeCell ref="AI96:BB96"/>
    <mergeCell ref="CO141:DF141"/>
    <mergeCell ref="BW141:CN141"/>
    <mergeCell ref="CO140:DF140"/>
    <mergeCell ref="AI140:BB140"/>
    <mergeCell ref="BC140:BV140"/>
    <mergeCell ref="BC138:BV138"/>
    <mergeCell ref="BC139:BV139"/>
    <mergeCell ref="AI139:BB139"/>
    <mergeCell ref="AI135:BB135"/>
    <mergeCell ref="AI92:BB92"/>
    <mergeCell ref="AI95:BB95"/>
    <mergeCell ref="BC151:BV151"/>
    <mergeCell ref="AI145:BB145"/>
    <mergeCell ref="BC145:BV145"/>
    <mergeCell ref="AI97:BB97"/>
    <mergeCell ref="AI93:BB93"/>
    <mergeCell ref="AI94:BB94"/>
    <mergeCell ref="AI99:BB99"/>
    <mergeCell ref="AI98:BB98"/>
    <mergeCell ref="AI91:BB91"/>
    <mergeCell ref="AI87:BB87"/>
    <mergeCell ref="AI89:BB89"/>
    <mergeCell ref="AI88:BB88"/>
    <mergeCell ref="AI90:BB90"/>
    <mergeCell ref="A75:AB75"/>
    <mergeCell ref="AI76:BB76"/>
    <mergeCell ref="AC75:AH75"/>
    <mergeCell ref="AI78:BB78"/>
    <mergeCell ref="AI79:BB79"/>
    <mergeCell ref="A74:AB74"/>
    <mergeCell ref="A70:AB70"/>
    <mergeCell ref="A72:AB72"/>
    <mergeCell ref="A71:AB71"/>
    <mergeCell ref="A73:AB73"/>
    <mergeCell ref="BC66:BV66"/>
    <mergeCell ref="AI66:BB66"/>
    <mergeCell ref="AC68:AH68"/>
    <mergeCell ref="A69:AB69"/>
    <mergeCell ref="A66:AB66"/>
    <mergeCell ref="CO2:DF2"/>
    <mergeCell ref="BW42:CN42"/>
    <mergeCell ref="BW28:CN28"/>
    <mergeCell ref="BW29:CN29"/>
    <mergeCell ref="BW17:CN17"/>
    <mergeCell ref="BW13:CN13"/>
    <mergeCell ref="BW15:CN15"/>
    <mergeCell ref="CO15:DF15"/>
    <mergeCell ref="CD5:CM5"/>
    <mergeCell ref="CO40:DF40"/>
    <mergeCell ref="CO30:DF30"/>
    <mergeCell ref="A18:AB18"/>
    <mergeCell ref="AC18:AH18"/>
    <mergeCell ref="A19:AB19"/>
    <mergeCell ref="A17:AB17"/>
    <mergeCell ref="BW34:CN34"/>
    <mergeCell ref="AC21:AH21"/>
    <mergeCell ref="BC22:BV22"/>
    <mergeCell ref="AI23:BB23"/>
    <mergeCell ref="BC23:BV23"/>
    <mergeCell ref="AI17:BB17"/>
    <mergeCell ref="AC19:AH19"/>
    <mergeCell ref="A21:AB21"/>
    <mergeCell ref="A43:AB43"/>
    <mergeCell ref="A13:AB13"/>
    <mergeCell ref="BW38:CN38"/>
    <mergeCell ref="BW41:CN41"/>
    <mergeCell ref="BW30:CN30"/>
    <mergeCell ref="AC22:AH22"/>
    <mergeCell ref="AC23:AH23"/>
    <mergeCell ref="A45:AB45"/>
    <mergeCell ref="AC14:AH14"/>
    <mergeCell ref="AC16:AH16"/>
    <mergeCell ref="A12:AB12"/>
    <mergeCell ref="AI16:BB16"/>
    <mergeCell ref="A51:AB51"/>
    <mergeCell ref="A15:AB15"/>
    <mergeCell ref="A16:AB16"/>
    <mergeCell ref="AC15:AH15"/>
    <mergeCell ref="AC17:AH17"/>
    <mergeCell ref="AC12:AH12"/>
    <mergeCell ref="A54:AB54"/>
    <mergeCell ref="A60:AB60"/>
    <mergeCell ref="A59:AB59"/>
    <mergeCell ref="A56:AB56"/>
    <mergeCell ref="AC60:AH60"/>
    <mergeCell ref="A22:AB22"/>
    <mergeCell ref="AC46:AH46"/>
    <mergeCell ref="A46:AB46"/>
    <mergeCell ref="A44:AB44"/>
    <mergeCell ref="A63:AB63"/>
    <mergeCell ref="A55:AB55"/>
    <mergeCell ref="A61:AB61"/>
    <mergeCell ref="A62:AB62"/>
    <mergeCell ref="A14:AB14"/>
    <mergeCell ref="AC13:AH13"/>
    <mergeCell ref="AC37:AH37"/>
    <mergeCell ref="AC45:AH45"/>
    <mergeCell ref="AC59:AH59"/>
    <mergeCell ref="AC52:AH52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6:AH36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39:BV39"/>
    <mergeCell ref="BC48:BV48"/>
    <mergeCell ref="BW47:CN47"/>
    <mergeCell ref="AI38:BB38"/>
    <mergeCell ref="AI40:BB40"/>
    <mergeCell ref="AI42:BB42"/>
    <mergeCell ref="AI45:BB45"/>
    <mergeCell ref="CO48:DF48"/>
    <mergeCell ref="AI39:BB39"/>
    <mergeCell ref="AC42:AH42"/>
    <mergeCell ref="BW44:CN44"/>
    <mergeCell ref="BW40:CN40"/>
    <mergeCell ref="BW39:CN39"/>
    <mergeCell ref="BW48:CN48"/>
    <mergeCell ref="BW43:CN43"/>
    <mergeCell ref="CO46:DF46"/>
    <mergeCell ref="CO45:DF45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60:BB60"/>
    <mergeCell ref="BC58:BV58"/>
    <mergeCell ref="BC60:BV60"/>
    <mergeCell ref="BC59:BV59"/>
    <mergeCell ref="AI59:BB59"/>
    <mergeCell ref="BW63:CN63"/>
    <mergeCell ref="BW60:CN60"/>
    <mergeCell ref="AI61:BB61"/>
    <mergeCell ref="AI58:BB58"/>
    <mergeCell ref="AI62:BB62"/>
    <mergeCell ref="BC64:BV64"/>
    <mergeCell ref="BC63:BV63"/>
    <mergeCell ref="BC62:BV62"/>
    <mergeCell ref="BC61:BV61"/>
    <mergeCell ref="BC56:BV56"/>
    <mergeCell ref="CO37:DF37"/>
    <mergeCell ref="CO38:DF38"/>
    <mergeCell ref="BC45:BV45"/>
    <mergeCell ref="CO47:DF47"/>
    <mergeCell ref="BW37:CN37"/>
    <mergeCell ref="CO29:DF29"/>
    <mergeCell ref="CO36:DF36"/>
    <mergeCell ref="CO35:DF35"/>
    <mergeCell ref="CO28:DF28"/>
    <mergeCell ref="CO24:DF24"/>
    <mergeCell ref="CO23:DF23"/>
    <mergeCell ref="CO26:DF26"/>
    <mergeCell ref="CO31:DF31"/>
    <mergeCell ref="CO27:DF27"/>
    <mergeCell ref="CO34:DF34"/>
    <mergeCell ref="CO16:DF16"/>
    <mergeCell ref="CO18:DF18"/>
    <mergeCell ref="CO19:DF19"/>
    <mergeCell ref="AC49:AH49"/>
    <mergeCell ref="BC31:BV31"/>
    <mergeCell ref="BW35:CN35"/>
    <mergeCell ref="BW45:CN45"/>
    <mergeCell ref="CO17:DF17"/>
    <mergeCell ref="CO21:DF21"/>
    <mergeCell ref="AC44:AH44"/>
    <mergeCell ref="AI65:BB65"/>
    <mergeCell ref="AC64:AH64"/>
    <mergeCell ref="AI64:BB64"/>
    <mergeCell ref="AI63:BB63"/>
    <mergeCell ref="AI72:BB72"/>
    <mergeCell ref="AI70:BB70"/>
    <mergeCell ref="AI68:BB68"/>
    <mergeCell ref="AC70:AH70"/>
    <mergeCell ref="AC69:AH69"/>
    <mergeCell ref="AI69:BB69"/>
    <mergeCell ref="CO74:DF74"/>
    <mergeCell ref="AC73:AH73"/>
    <mergeCell ref="AI73:BB73"/>
    <mergeCell ref="BC72:BV72"/>
    <mergeCell ref="BW73:CN73"/>
    <mergeCell ref="AC72:AH72"/>
    <mergeCell ref="BC73:BV73"/>
    <mergeCell ref="AI71:BB71"/>
    <mergeCell ref="AC71:AH71"/>
    <mergeCell ref="AI77:BB77"/>
    <mergeCell ref="AC79:AH79"/>
    <mergeCell ref="AC74:AH74"/>
    <mergeCell ref="AC78:AH78"/>
    <mergeCell ref="AC76:AH76"/>
    <mergeCell ref="AC77:AH77"/>
    <mergeCell ref="AI74:BB74"/>
    <mergeCell ref="A91:AB91"/>
    <mergeCell ref="AI81:BB81"/>
    <mergeCell ref="A81:AB81"/>
    <mergeCell ref="A80:AB80"/>
    <mergeCell ref="A90:AB90"/>
    <mergeCell ref="A82:AB82"/>
    <mergeCell ref="A87:AB87"/>
    <mergeCell ref="AI84:BB84"/>
    <mergeCell ref="AI83:BB83"/>
    <mergeCell ref="AC82:AH82"/>
    <mergeCell ref="A89:AB89"/>
    <mergeCell ref="A83:AB83"/>
    <mergeCell ref="AC86:AH86"/>
    <mergeCell ref="A85:AB85"/>
    <mergeCell ref="A84:AB84"/>
    <mergeCell ref="AC84:AH84"/>
    <mergeCell ref="A88:AB88"/>
    <mergeCell ref="A86:AB86"/>
    <mergeCell ref="AC87:AH87"/>
    <mergeCell ref="AC88:AH88"/>
    <mergeCell ref="A93:AB93"/>
    <mergeCell ref="AC83:AH83"/>
    <mergeCell ref="A96:AB96"/>
    <mergeCell ref="AC94:AH94"/>
    <mergeCell ref="AC96:AH96"/>
    <mergeCell ref="A95:AB95"/>
    <mergeCell ref="A94:AB94"/>
    <mergeCell ref="A92:AB92"/>
    <mergeCell ref="AC92:AH92"/>
    <mergeCell ref="AC93:AH93"/>
    <mergeCell ref="AC101:AH101"/>
    <mergeCell ref="AC102:AH102"/>
    <mergeCell ref="A98:AB98"/>
    <mergeCell ref="A97:AB97"/>
    <mergeCell ref="AC100:AH100"/>
    <mergeCell ref="AC97:AH97"/>
    <mergeCell ref="A99:AB99"/>
    <mergeCell ref="AC99:AH99"/>
    <mergeCell ref="AC98:AH98"/>
    <mergeCell ref="A100:AB100"/>
    <mergeCell ref="AI105:BB105"/>
    <mergeCell ref="AI108:BB108"/>
    <mergeCell ref="A101:AB101"/>
    <mergeCell ref="A103:AB103"/>
    <mergeCell ref="AC104:AH104"/>
    <mergeCell ref="AC105:AH105"/>
    <mergeCell ref="A104:AB104"/>
    <mergeCell ref="A102:AB102"/>
    <mergeCell ref="AC103:AH103"/>
    <mergeCell ref="A105:AB105"/>
    <mergeCell ref="AI109:BB109"/>
    <mergeCell ref="AI110:BB110"/>
    <mergeCell ref="AI107:BB107"/>
    <mergeCell ref="AI106:BB106"/>
    <mergeCell ref="A112:AB112"/>
    <mergeCell ref="A111:AB111"/>
    <mergeCell ref="A106:AB106"/>
    <mergeCell ref="AC106:AH106"/>
    <mergeCell ref="AC111:AH111"/>
    <mergeCell ref="AC108:AH108"/>
    <mergeCell ref="AC110:AH110"/>
    <mergeCell ref="A107:AB107"/>
    <mergeCell ref="A108:AB108"/>
    <mergeCell ref="A109:AB109"/>
    <mergeCell ref="AC109:AH109"/>
    <mergeCell ref="AC107:AH107"/>
    <mergeCell ref="A110:AB110"/>
    <mergeCell ref="A116:AB116"/>
    <mergeCell ref="A114:AB114"/>
    <mergeCell ref="A113:AB113"/>
    <mergeCell ref="AC116:AH116"/>
    <mergeCell ref="AC114:AH114"/>
    <mergeCell ref="A115:AB115"/>
    <mergeCell ref="AC112:AH112"/>
    <mergeCell ref="A141:AB141"/>
    <mergeCell ref="A139:AB139"/>
    <mergeCell ref="A129:AB129"/>
    <mergeCell ref="A133:AB133"/>
    <mergeCell ref="A136:AB136"/>
    <mergeCell ref="A138:AB138"/>
    <mergeCell ref="A134:AB134"/>
    <mergeCell ref="A140:AB140"/>
    <mergeCell ref="A131:AB131"/>
    <mergeCell ref="A143:AB143"/>
    <mergeCell ref="A152:AB152"/>
    <mergeCell ref="A142:AB142"/>
    <mergeCell ref="A153:AB153"/>
    <mergeCell ref="AC155:AH155"/>
    <mergeCell ref="A154:AB154"/>
    <mergeCell ref="AC145:AH145"/>
    <mergeCell ref="A155:AB155"/>
    <mergeCell ref="A145:AB145"/>
    <mergeCell ref="AC149:AH149"/>
    <mergeCell ref="A128:AB128"/>
    <mergeCell ref="AC137:AH137"/>
    <mergeCell ref="AC136:AH136"/>
    <mergeCell ref="AC135:AH135"/>
    <mergeCell ref="AC129:AH129"/>
    <mergeCell ref="A135:AB135"/>
    <mergeCell ref="AC131:AH131"/>
    <mergeCell ref="A132:AB132"/>
    <mergeCell ref="AC120:AH120"/>
    <mergeCell ref="A130:AB130"/>
    <mergeCell ref="A127:AB127"/>
    <mergeCell ref="AC127:AH127"/>
    <mergeCell ref="A125:AB125"/>
    <mergeCell ref="AC125:AH125"/>
    <mergeCell ref="A122:AB122"/>
    <mergeCell ref="A120:AB120"/>
    <mergeCell ref="AC128:AH128"/>
    <mergeCell ref="AC130:AH130"/>
    <mergeCell ref="A158:AB158"/>
    <mergeCell ref="AC140:AH140"/>
    <mergeCell ref="AC139:AH139"/>
    <mergeCell ref="AC134:AH134"/>
    <mergeCell ref="AC132:AH132"/>
    <mergeCell ref="AC133:AH133"/>
    <mergeCell ref="AC138:AH138"/>
    <mergeCell ref="A137:AB137"/>
    <mergeCell ref="A156:AB156"/>
    <mergeCell ref="AC152:AH152"/>
    <mergeCell ref="A157:AB157"/>
    <mergeCell ref="A159:AB159"/>
    <mergeCell ref="AC159:AH159"/>
    <mergeCell ref="A151:AB151"/>
    <mergeCell ref="AC151:AH151"/>
    <mergeCell ref="A146:AB146"/>
    <mergeCell ref="AC146:AH146"/>
    <mergeCell ref="A147:AB147"/>
    <mergeCell ref="A148:AB148"/>
    <mergeCell ref="A149:AB149"/>
    <mergeCell ref="BW139:CN139"/>
    <mergeCell ref="AC144:AH144"/>
    <mergeCell ref="AC143:AH143"/>
    <mergeCell ref="AC154:AH154"/>
    <mergeCell ref="AC147:AH147"/>
    <mergeCell ref="AC148:AH148"/>
    <mergeCell ref="AC153:AH153"/>
    <mergeCell ref="AI141:BB141"/>
    <mergeCell ref="BW149:CN149"/>
    <mergeCell ref="AI151:BB151"/>
    <mergeCell ref="A144:AB144"/>
    <mergeCell ref="AI134:BB134"/>
    <mergeCell ref="BW140:CN140"/>
    <mergeCell ref="BW138:CN138"/>
    <mergeCell ref="BW136:CN136"/>
    <mergeCell ref="BW134:CN134"/>
    <mergeCell ref="AI136:BB136"/>
    <mergeCell ref="AI138:BB138"/>
    <mergeCell ref="AI143:BB143"/>
    <mergeCell ref="BW137:CN137"/>
    <mergeCell ref="AC158:AH158"/>
    <mergeCell ref="AC141:AH141"/>
    <mergeCell ref="AC142:AH142"/>
    <mergeCell ref="AC157:AH157"/>
    <mergeCell ref="AC156:AH156"/>
    <mergeCell ref="BC142:BV142"/>
    <mergeCell ref="BC141:BV141"/>
    <mergeCell ref="BC143:BV143"/>
    <mergeCell ref="BC144:BV144"/>
    <mergeCell ref="BC157:BV157"/>
    <mergeCell ref="AI146:BB146"/>
    <mergeCell ref="BC147:BV147"/>
    <mergeCell ref="BC149:BV149"/>
    <mergeCell ref="BC148:BV148"/>
    <mergeCell ref="CO151:DF151"/>
    <mergeCell ref="CO146:DF146"/>
    <mergeCell ref="BW151:CN151"/>
    <mergeCell ref="CO142:DF142"/>
    <mergeCell ref="BW143:CN143"/>
    <mergeCell ref="BW145:CN145"/>
    <mergeCell ref="BW142:CN142"/>
    <mergeCell ref="CO143:DF143"/>
    <mergeCell ref="CO144:DF144"/>
    <mergeCell ref="CO145:DF145"/>
    <mergeCell ref="CO156:DF156"/>
    <mergeCell ref="BW154:CN154"/>
    <mergeCell ref="BW147:CN147"/>
    <mergeCell ref="CO147:DF147"/>
    <mergeCell ref="BW148:CN148"/>
    <mergeCell ref="CO149:DF149"/>
    <mergeCell ref="BW156:CN156"/>
    <mergeCell ref="CO148:DF148"/>
    <mergeCell ref="CO153:DF153"/>
    <mergeCell ref="BW153:CN153"/>
    <mergeCell ref="BW118:CN118"/>
    <mergeCell ref="CO127:DF127"/>
    <mergeCell ref="CO121:DF121"/>
    <mergeCell ref="BW152:CN152"/>
    <mergeCell ref="CO138:DF138"/>
    <mergeCell ref="BW146:CN146"/>
    <mergeCell ref="CO152:DF152"/>
    <mergeCell ref="BW144:CN144"/>
    <mergeCell ref="CO123:DF123"/>
    <mergeCell ref="CO139:DF139"/>
    <mergeCell ref="CO114:DF114"/>
    <mergeCell ref="CO124:DF124"/>
    <mergeCell ref="CO117:DF117"/>
    <mergeCell ref="CO122:DF122"/>
    <mergeCell ref="BW133:CN133"/>
    <mergeCell ref="BW132:CN132"/>
    <mergeCell ref="BW126:CN126"/>
    <mergeCell ref="BW121:CN121"/>
    <mergeCell ref="CO133:DF133"/>
    <mergeCell ref="CO118:DF118"/>
    <mergeCell ref="CO98:DF98"/>
    <mergeCell ref="CO110:DF110"/>
    <mergeCell ref="CO111:DF111"/>
    <mergeCell ref="CO105:DF105"/>
    <mergeCell ref="CO107:DF107"/>
    <mergeCell ref="CO113:DF113"/>
    <mergeCell ref="CO112:DF112"/>
    <mergeCell ref="CO115:DF115"/>
    <mergeCell ref="AC95:AH95"/>
    <mergeCell ref="BC82:BV82"/>
    <mergeCell ref="CO106:DF106"/>
    <mergeCell ref="CO104:DF104"/>
    <mergeCell ref="BW103:CN103"/>
    <mergeCell ref="BW102:CN102"/>
    <mergeCell ref="AI104:BB104"/>
    <mergeCell ref="AI103:BB103"/>
    <mergeCell ref="AI101:BB101"/>
    <mergeCell ref="AI102:BB102"/>
    <mergeCell ref="BW100:CN100"/>
    <mergeCell ref="BW99:CN99"/>
    <mergeCell ref="CO102:DF102"/>
    <mergeCell ref="CO103:DF103"/>
    <mergeCell ref="CO100:DF100"/>
    <mergeCell ref="CO99:DF99"/>
    <mergeCell ref="CO101:DF101"/>
    <mergeCell ref="BW106:CN106"/>
    <mergeCell ref="BW98:CN98"/>
    <mergeCell ref="BW101:CN101"/>
    <mergeCell ref="T2:CM2"/>
    <mergeCell ref="AP4:BM4"/>
    <mergeCell ref="BN4:BQ4"/>
    <mergeCell ref="BR4:BT4"/>
    <mergeCell ref="BZ3:CM3"/>
    <mergeCell ref="CD4:CM4"/>
    <mergeCell ref="AD4:AO4"/>
    <mergeCell ref="AC89:AH89"/>
    <mergeCell ref="BW89:CN89"/>
    <mergeCell ref="BW112:CN112"/>
    <mergeCell ref="BW107:CN107"/>
    <mergeCell ref="BW109:CN109"/>
    <mergeCell ref="BW108:CN108"/>
    <mergeCell ref="BW111:CN111"/>
    <mergeCell ref="BW105:CN105"/>
    <mergeCell ref="BC110:BV110"/>
    <mergeCell ref="BC97:BV97"/>
    <mergeCell ref="AC61:AH61"/>
    <mergeCell ref="AC91:AH91"/>
    <mergeCell ref="AC63:AH63"/>
    <mergeCell ref="AC65:AH65"/>
    <mergeCell ref="AC51:AH51"/>
    <mergeCell ref="AC54:AH54"/>
    <mergeCell ref="AC53:AH53"/>
    <mergeCell ref="AC55:AH55"/>
    <mergeCell ref="AC85:AH85"/>
    <mergeCell ref="AC62:AH62"/>
    <mergeCell ref="AI160:BB160"/>
    <mergeCell ref="AI147:BB147"/>
    <mergeCell ref="AI159:BB159"/>
    <mergeCell ref="AI158:BB158"/>
    <mergeCell ref="AI155:BB155"/>
    <mergeCell ref="AI157:BB157"/>
    <mergeCell ref="AI156:BB156"/>
    <mergeCell ref="AI149:BB149"/>
    <mergeCell ref="AI148:BB148"/>
    <mergeCell ref="BC158:BV158"/>
    <mergeCell ref="AI152:BB152"/>
    <mergeCell ref="BW162:CN162"/>
    <mergeCell ref="BW159:CN159"/>
    <mergeCell ref="BW160:CN160"/>
    <mergeCell ref="BC162:BV162"/>
    <mergeCell ref="BW157:CN157"/>
    <mergeCell ref="BW158:CN158"/>
    <mergeCell ref="BC156:BV156"/>
    <mergeCell ref="BC155:BV155"/>
    <mergeCell ref="BW113:CN113"/>
    <mergeCell ref="BW110:CN110"/>
    <mergeCell ref="CO162:DF162"/>
    <mergeCell ref="CO154:DF154"/>
    <mergeCell ref="BW155:CN155"/>
    <mergeCell ref="CO155:DF155"/>
    <mergeCell ref="CO157:DF157"/>
    <mergeCell ref="BW161:CN161"/>
    <mergeCell ref="CO161:DF161"/>
    <mergeCell ref="CO159:DF159"/>
    <mergeCell ref="CO158:DF158"/>
    <mergeCell ref="AI124:BB124"/>
    <mergeCell ref="AI113:BB113"/>
    <mergeCell ref="AI114:BB114"/>
    <mergeCell ref="CO160:DF160"/>
    <mergeCell ref="BC160:BV160"/>
    <mergeCell ref="BC159:BV159"/>
    <mergeCell ref="BW125:CN125"/>
    <mergeCell ref="CO126:DF126"/>
    <mergeCell ref="BW122:CN122"/>
    <mergeCell ref="A162:AB162"/>
    <mergeCell ref="AC162:AH162"/>
    <mergeCell ref="AI162:BB162"/>
    <mergeCell ref="A161:AB161"/>
    <mergeCell ref="AC161:AH161"/>
    <mergeCell ref="AI161:BB161"/>
    <mergeCell ref="A160:AB160"/>
    <mergeCell ref="AC160:AH160"/>
    <mergeCell ref="BC161:BV161"/>
    <mergeCell ref="BC29:BV29"/>
    <mergeCell ref="AI54:BB54"/>
    <mergeCell ref="AI100:BB100"/>
    <mergeCell ref="BC95:BV95"/>
    <mergeCell ref="AI67:BB67"/>
    <mergeCell ref="A118:AB118"/>
    <mergeCell ref="AC118:AH118"/>
    <mergeCell ref="A1:DF1"/>
    <mergeCell ref="A8:AQ8"/>
    <mergeCell ref="AC48:AH48"/>
    <mergeCell ref="AI47:BB47"/>
    <mergeCell ref="AC47:AH47"/>
    <mergeCell ref="A5:R5"/>
    <mergeCell ref="A20:AB20"/>
    <mergeCell ref="AC20:AH20"/>
    <mergeCell ref="BW20:CN20"/>
    <mergeCell ref="BC20:BV20"/>
    <mergeCell ref="AI118:BB118"/>
    <mergeCell ref="BC118:BV118"/>
    <mergeCell ref="BW117:CN117"/>
    <mergeCell ref="A117:AB117"/>
    <mergeCell ref="A126:AB126"/>
    <mergeCell ref="AC126:AH126"/>
    <mergeCell ref="AI126:BB126"/>
    <mergeCell ref="BC126:BV126"/>
    <mergeCell ref="A123:AB123"/>
    <mergeCell ref="AC123:AH123"/>
    <mergeCell ref="A124:AB124"/>
    <mergeCell ref="AC124:AH124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1:AB121"/>
    <mergeCell ref="AC121:AH121"/>
    <mergeCell ref="AI121:BB121"/>
    <mergeCell ref="AC119:AH119"/>
    <mergeCell ref="AI120:BB120"/>
    <mergeCell ref="A119:AB119"/>
    <mergeCell ref="AI75:BB75"/>
    <mergeCell ref="AC117:AH117"/>
    <mergeCell ref="AI85:BB85"/>
    <mergeCell ref="AI82:BB82"/>
    <mergeCell ref="BC83:BV83"/>
    <mergeCell ref="BC84:BV84"/>
    <mergeCell ref="BC89:BV89"/>
    <mergeCell ref="BC85:BV85"/>
    <mergeCell ref="BC86:BV86"/>
    <mergeCell ref="AI86:BB86"/>
    <mergeCell ref="AC122:AH122"/>
    <mergeCell ref="AI116:BB116"/>
    <mergeCell ref="AI115:BB115"/>
    <mergeCell ref="AI80:BB80"/>
    <mergeCell ref="AI112:BB112"/>
    <mergeCell ref="AI111:BB111"/>
    <mergeCell ref="AC113:AH113"/>
    <mergeCell ref="AC115:AH115"/>
    <mergeCell ref="AI117:BB117"/>
    <mergeCell ref="AC90:AH90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tabSelected="1" view="pageBreakPreview" zoomScale="75" zoomScaleNormal="75" zoomScaleSheetLayoutView="75" zoomScalePageLayoutView="0" workbookViewId="0" topLeftCell="A42">
      <selection activeCell="AZ59" sqref="AZ59:BV5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194</v>
      </c>
    </row>
    <row r="2" spans="1:110" ht="21" customHeight="1">
      <c r="A2" s="233" t="s">
        <v>313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</row>
    <row r="3" spans="1:110" ht="48" customHeight="1">
      <c r="A3" s="234" t="s">
        <v>279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 t="s">
        <v>280</v>
      </c>
      <c r="AD3" s="235"/>
      <c r="AE3" s="235"/>
      <c r="AF3" s="235"/>
      <c r="AG3" s="235"/>
      <c r="AH3" s="235"/>
      <c r="AI3" s="235" t="s">
        <v>207</v>
      </c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 t="s">
        <v>319</v>
      </c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 t="s">
        <v>281</v>
      </c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 t="s">
        <v>282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6"/>
    </row>
    <row r="4" spans="1:110" s="14" customFormat="1" ht="18" customHeight="1" thickBot="1">
      <c r="A4" s="237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9">
        <v>2</v>
      </c>
      <c r="AD4" s="239"/>
      <c r="AE4" s="239"/>
      <c r="AF4" s="239"/>
      <c r="AG4" s="239"/>
      <c r="AH4" s="239"/>
      <c r="AI4" s="239">
        <v>3</v>
      </c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>
        <v>4</v>
      </c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>
        <v>5</v>
      </c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>
        <v>6</v>
      </c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40"/>
    </row>
    <row r="5" spans="1:113" s="17" customFormat="1" ht="23.25" customHeight="1">
      <c r="A5" s="229" t="s">
        <v>314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231" t="s">
        <v>292</v>
      </c>
      <c r="AD5" s="232"/>
      <c r="AE5" s="232"/>
      <c r="AF5" s="232"/>
      <c r="AG5" s="232"/>
      <c r="AH5" s="232"/>
      <c r="AI5" s="232" t="s">
        <v>285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41">
        <f>SUM(AZ7:BV57)</f>
        <v>13260427.88</v>
      </c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>
        <f>SUM(BW7:CN57)</f>
        <v>9681159.809999999</v>
      </c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>
        <f>CO7+CO8+CO9+CO11+CO12+CO13+CO14+CO17+CO18+CO19+CO20+CO23+CO28+CO29+CO31+CO32+CO35+CO36+CO37+CO38+CO39+CO40+CO42+CO46+CO47+CO48+CO50+CO56+CO51+CO54+CO55+CO57+CO15+CO24+CO25+CO26</f>
        <v>3579268.0700000003</v>
      </c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2"/>
      <c r="DG5" s="29"/>
      <c r="DI5" s="43"/>
    </row>
    <row r="6" spans="1:110" ht="15" customHeight="1">
      <c r="A6" s="197" t="s">
        <v>283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243"/>
      <c r="AC6" s="192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</row>
    <row r="7" spans="1:119" ht="52.5" customHeight="1">
      <c r="A7" s="197" t="s">
        <v>174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2" t="s">
        <v>292</v>
      </c>
      <c r="AD7" s="193"/>
      <c r="AE7" s="193"/>
      <c r="AF7" s="193"/>
      <c r="AG7" s="193"/>
      <c r="AH7" s="193"/>
      <c r="AI7" s="194" t="s">
        <v>173</v>
      </c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5">
        <v>3434113.1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200">
        <v>2310825.14</v>
      </c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195">
        <f>AZ7-BW7</f>
        <v>1123287.96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6"/>
      <c r="DG7" s="18"/>
      <c r="DI7" s="30"/>
      <c r="DO7" s="30"/>
    </row>
    <row r="8" spans="1:119" ht="66" customHeight="1">
      <c r="A8" s="197" t="s">
        <v>171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2" t="s">
        <v>292</v>
      </c>
      <c r="AD8" s="193"/>
      <c r="AE8" s="193"/>
      <c r="AF8" s="193"/>
      <c r="AG8" s="193"/>
      <c r="AH8" s="193"/>
      <c r="AI8" s="194" t="s">
        <v>175</v>
      </c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5">
        <v>309500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>
        <v>168873.6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>
        <f aca="true" t="shared" si="0" ref="CO8:CO15">AZ8-BW8</f>
        <v>140626.4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39"/>
      <c r="DH8" s="40"/>
      <c r="DI8" s="30"/>
      <c r="DO8" s="30"/>
    </row>
    <row r="9" spans="1:119" ht="84" customHeight="1">
      <c r="A9" s="71" t="s">
        <v>172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92" t="s">
        <v>292</v>
      </c>
      <c r="AD9" s="193"/>
      <c r="AE9" s="193"/>
      <c r="AF9" s="193"/>
      <c r="AG9" s="193"/>
      <c r="AH9" s="193"/>
      <c r="AI9" s="194" t="s">
        <v>176</v>
      </c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5">
        <v>1109665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>
        <v>644387.71</v>
      </c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>
        <f t="shared" si="0"/>
        <v>465277.29000000004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6"/>
      <c r="DI9" s="30"/>
      <c r="DO9" s="30"/>
    </row>
    <row r="10" spans="1:119" ht="84" customHeight="1">
      <c r="A10" s="71" t="s">
        <v>449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92" t="s">
        <v>292</v>
      </c>
      <c r="AD10" s="193"/>
      <c r="AE10" s="193"/>
      <c r="AF10" s="193"/>
      <c r="AG10" s="193"/>
      <c r="AH10" s="193"/>
      <c r="AI10" s="194" t="s">
        <v>454</v>
      </c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5">
        <v>21827.9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>
        <v>21827.9</v>
      </c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>
        <f t="shared" si="0"/>
        <v>0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6"/>
      <c r="DI10" s="30"/>
      <c r="DO10" s="30"/>
    </row>
    <row r="11" spans="1:110" ht="63.75" customHeight="1">
      <c r="A11" s="197" t="s">
        <v>22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2" t="s">
        <v>292</v>
      </c>
      <c r="AD11" s="193"/>
      <c r="AE11" s="193"/>
      <c r="AF11" s="193"/>
      <c r="AG11" s="193"/>
      <c r="AH11" s="193"/>
      <c r="AI11" s="194" t="s">
        <v>353</v>
      </c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200">
        <v>530525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>
        <v>400289.24</v>
      </c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195">
        <f t="shared" si="0"/>
        <v>130235.76000000001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6"/>
    </row>
    <row r="12" spans="1:110" ht="62.25" customHeight="1">
      <c r="A12" s="197" t="s">
        <v>182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243"/>
      <c r="AC12" s="244" t="s">
        <v>292</v>
      </c>
      <c r="AD12" s="245"/>
      <c r="AE12" s="245"/>
      <c r="AF12" s="245"/>
      <c r="AG12" s="245"/>
      <c r="AH12" s="246"/>
      <c r="AI12" s="217" t="s">
        <v>183</v>
      </c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3">
        <v>89528.28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5"/>
      <c r="BW12" s="213">
        <v>82751.78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5"/>
      <c r="CO12" s="195">
        <f t="shared" si="0"/>
        <v>6776.5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6"/>
    </row>
    <row r="13" spans="1:110" ht="63.75" customHeight="1">
      <c r="A13" s="197" t="s">
        <v>177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243"/>
      <c r="AC13" s="244" t="s">
        <v>292</v>
      </c>
      <c r="AD13" s="245"/>
      <c r="AE13" s="245"/>
      <c r="AF13" s="245"/>
      <c r="AG13" s="245"/>
      <c r="AH13" s="246"/>
      <c r="AI13" s="217" t="s">
        <v>178</v>
      </c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9"/>
      <c r="AZ13" s="213">
        <v>7900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5"/>
      <c r="BW13" s="213">
        <v>5205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5"/>
      <c r="CO13" s="195">
        <f t="shared" si="0"/>
        <v>2695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</row>
    <row r="14" spans="1:142" ht="65.25" customHeight="1" hidden="1">
      <c r="A14" s="197" t="s">
        <v>336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243"/>
      <c r="AC14" s="244" t="s">
        <v>292</v>
      </c>
      <c r="AD14" s="245"/>
      <c r="AE14" s="245"/>
      <c r="AF14" s="245"/>
      <c r="AG14" s="245"/>
      <c r="AH14" s="246"/>
      <c r="AI14" s="217" t="s">
        <v>89</v>
      </c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9"/>
      <c r="AZ14" s="213">
        <v>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5"/>
      <c r="BW14" s="213">
        <v>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5"/>
      <c r="CO14" s="195">
        <f t="shared" si="0"/>
        <v>0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I14" s="30"/>
      <c r="DO14" s="30"/>
      <c r="DY14" s="266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</row>
    <row r="15" spans="1:110" ht="124.5" customHeight="1">
      <c r="A15" s="197" t="s">
        <v>23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243"/>
      <c r="AC15" s="244" t="s">
        <v>292</v>
      </c>
      <c r="AD15" s="245"/>
      <c r="AE15" s="245"/>
      <c r="AF15" s="245"/>
      <c r="AG15" s="245"/>
      <c r="AH15" s="246"/>
      <c r="AI15" s="217" t="s">
        <v>354</v>
      </c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9"/>
      <c r="AZ15" s="213">
        <v>200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5"/>
      <c r="BW15" s="213">
        <v>200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5"/>
      <c r="CO15" s="195">
        <f t="shared" si="0"/>
        <v>0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</row>
    <row r="16" spans="1:111" s="15" customFormat="1" ht="74.25" customHeight="1" hidden="1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247" t="s">
        <v>292</v>
      </c>
      <c r="AD16" s="248"/>
      <c r="AE16" s="248"/>
      <c r="AF16" s="248"/>
      <c r="AG16" s="248"/>
      <c r="AH16" s="249"/>
      <c r="AI16" s="210" t="s">
        <v>11</v>
      </c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3">
        <v>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5"/>
      <c r="BW16" s="213">
        <v>0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5"/>
      <c r="CO16" s="195">
        <f aca="true" t="shared" si="1" ref="CO16:CO57">AZ16-BW16</f>
        <v>0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31"/>
    </row>
    <row r="17" spans="1:111" ht="66" customHeight="1">
      <c r="A17" s="197" t="s">
        <v>180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2" t="s">
        <v>292</v>
      </c>
      <c r="AD17" s="193"/>
      <c r="AE17" s="193"/>
      <c r="AF17" s="193"/>
      <c r="AG17" s="193"/>
      <c r="AH17" s="193"/>
      <c r="AI17" s="216" t="s">
        <v>181</v>
      </c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00">
        <v>225300</v>
      </c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>
        <v>0</v>
      </c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195">
        <f t="shared" si="1"/>
        <v>225300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31"/>
    </row>
    <row r="18" spans="1:110" s="16" customFormat="1" ht="79.5" customHeight="1">
      <c r="A18" s="71" t="s">
        <v>24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254" t="s">
        <v>292</v>
      </c>
      <c r="AD18" s="255"/>
      <c r="AE18" s="255"/>
      <c r="AF18" s="255"/>
      <c r="AG18" s="255"/>
      <c r="AH18" s="255"/>
      <c r="AI18" s="252" t="s">
        <v>355</v>
      </c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3">
        <v>15900</v>
      </c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>
        <v>11700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195">
        <f t="shared" si="1"/>
        <v>4200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0" s="16" customFormat="1" ht="108.75" customHeight="1">
      <c r="A19" s="197" t="s">
        <v>25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220" t="s">
        <v>292</v>
      </c>
      <c r="AD19" s="221"/>
      <c r="AE19" s="221"/>
      <c r="AF19" s="221"/>
      <c r="AG19" s="221"/>
      <c r="AH19" s="221"/>
      <c r="AI19" s="250" t="s">
        <v>356</v>
      </c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>
        <v>35000</v>
      </c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28">
        <v>8700</v>
      </c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195">
        <f t="shared" si="1"/>
        <v>26300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</row>
    <row r="20" spans="1:111" s="16" customFormat="1" ht="98.25" customHeight="1">
      <c r="A20" s="197" t="s">
        <v>26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220" t="s">
        <v>292</v>
      </c>
      <c r="AD20" s="221"/>
      <c r="AE20" s="221"/>
      <c r="AF20" s="221"/>
      <c r="AG20" s="221"/>
      <c r="AH20" s="221"/>
      <c r="AI20" s="250" t="s">
        <v>357</v>
      </c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1">
        <v>6400</v>
      </c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28">
        <v>5100</v>
      </c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195">
        <f t="shared" si="1"/>
        <v>1300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  <c r="DG20" s="31"/>
    </row>
    <row r="21" spans="1:111" s="16" customFormat="1" ht="127.5" customHeight="1" hidden="1">
      <c r="A21" s="197" t="s">
        <v>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220" t="s">
        <v>292</v>
      </c>
      <c r="AD21" s="221"/>
      <c r="AE21" s="221"/>
      <c r="AF21" s="221"/>
      <c r="AG21" s="221"/>
      <c r="AH21" s="221"/>
      <c r="AI21" s="250" t="s">
        <v>3</v>
      </c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>
        <v>0</v>
      </c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28" t="s">
        <v>384</v>
      </c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195" t="e">
        <f t="shared" si="1"/>
        <v>#VALUE!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  <c r="DG21" s="31"/>
    </row>
    <row r="22" spans="1:110" s="16" customFormat="1" ht="81.75" customHeight="1">
      <c r="A22" s="197" t="s">
        <v>63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220" t="s">
        <v>292</v>
      </c>
      <c r="AD22" s="221"/>
      <c r="AE22" s="221"/>
      <c r="AF22" s="221"/>
      <c r="AG22" s="221"/>
      <c r="AH22" s="221"/>
      <c r="AI22" s="250" t="s">
        <v>255</v>
      </c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1">
        <v>20000</v>
      </c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28">
        <v>20000</v>
      </c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195">
        <f t="shared" si="1"/>
        <v>0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</row>
    <row r="23" spans="1:111" s="16" customFormat="1" ht="112.5" customHeight="1">
      <c r="A23" s="197" t="s">
        <v>27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220" t="s">
        <v>292</v>
      </c>
      <c r="AD23" s="221"/>
      <c r="AE23" s="221"/>
      <c r="AF23" s="221"/>
      <c r="AG23" s="221"/>
      <c r="AH23" s="221"/>
      <c r="AI23" s="250" t="s">
        <v>12</v>
      </c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1">
        <v>28000</v>
      </c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28">
        <v>27840</v>
      </c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195">
        <f t="shared" si="1"/>
        <v>160</v>
      </c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6"/>
      <c r="DG23" s="31"/>
    </row>
    <row r="24" spans="1:110" s="16" customFormat="1" ht="70.5" customHeight="1">
      <c r="A24" s="197" t="s">
        <v>28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20" t="s">
        <v>292</v>
      </c>
      <c r="AD24" s="221"/>
      <c r="AE24" s="221"/>
      <c r="AF24" s="221"/>
      <c r="AG24" s="221"/>
      <c r="AH24" s="221"/>
      <c r="AI24" s="250" t="s">
        <v>358</v>
      </c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1">
        <v>14000</v>
      </c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28">
        <v>0</v>
      </c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195">
        <f t="shared" si="1"/>
        <v>14000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6"/>
    </row>
    <row r="25" spans="1:110" s="16" customFormat="1" ht="53.25" customHeight="1">
      <c r="A25" s="197" t="s">
        <v>29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220" t="s">
        <v>292</v>
      </c>
      <c r="AD25" s="221"/>
      <c r="AE25" s="221"/>
      <c r="AF25" s="221"/>
      <c r="AG25" s="221"/>
      <c r="AH25" s="221"/>
      <c r="AI25" s="250" t="s">
        <v>359</v>
      </c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00">
        <v>106000</v>
      </c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28">
        <v>84545.34</v>
      </c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195">
        <f t="shared" si="1"/>
        <v>21454.660000000003</v>
      </c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6"/>
    </row>
    <row r="26" spans="1:110" s="42" customFormat="1" ht="54" customHeight="1">
      <c r="A26" s="71" t="s">
        <v>448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254" t="s">
        <v>292</v>
      </c>
      <c r="AD26" s="255"/>
      <c r="AE26" s="255"/>
      <c r="AF26" s="255"/>
      <c r="AG26" s="255"/>
      <c r="AH26" s="255"/>
      <c r="AI26" s="252" t="s">
        <v>447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3">
        <v>6000</v>
      </c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>
        <v>1238.56</v>
      </c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195">
        <f t="shared" si="1"/>
        <v>4761.4400000000005</v>
      </c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6"/>
    </row>
    <row r="27" spans="1:110" s="16" customFormat="1" ht="81.75" customHeight="1" hidden="1">
      <c r="A27" s="197" t="s">
        <v>443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220" t="s">
        <v>292</v>
      </c>
      <c r="AD27" s="221"/>
      <c r="AE27" s="221"/>
      <c r="AF27" s="221"/>
      <c r="AG27" s="221"/>
      <c r="AH27" s="221"/>
      <c r="AI27" s="250" t="s">
        <v>441</v>
      </c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1">
        <v>0</v>
      </c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28">
        <v>0</v>
      </c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195">
        <f t="shared" si="1"/>
        <v>0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</row>
    <row r="28" spans="1:113" ht="81" customHeight="1">
      <c r="A28" s="197" t="s">
        <v>184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2" t="s">
        <v>292</v>
      </c>
      <c r="AD28" s="193"/>
      <c r="AE28" s="193"/>
      <c r="AF28" s="193"/>
      <c r="AG28" s="193"/>
      <c r="AH28" s="193"/>
      <c r="AI28" s="216" t="s">
        <v>61</v>
      </c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195">
        <v>200700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62087.13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 t="shared" si="1"/>
        <v>138612.87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6"/>
      <c r="DI28" s="30"/>
    </row>
    <row r="29" spans="1:143" ht="114" customHeight="1">
      <c r="A29" s="197" t="s">
        <v>185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2" t="s">
        <v>292</v>
      </c>
      <c r="AD29" s="193"/>
      <c r="AE29" s="193"/>
      <c r="AF29" s="193"/>
      <c r="AG29" s="193"/>
      <c r="AH29" s="193"/>
      <c r="AI29" s="216" t="s">
        <v>62</v>
      </c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195">
        <v>54700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16881.58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>
        <f t="shared" si="1"/>
        <v>37818.42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  <c r="DI29" s="30"/>
      <c r="DO29" s="30"/>
      <c r="DX29" s="266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</row>
    <row r="30" spans="1:110" ht="96.75" customHeight="1" hidden="1">
      <c r="A30" s="197" t="s">
        <v>48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2" t="s">
        <v>292</v>
      </c>
      <c r="AD30" s="193"/>
      <c r="AE30" s="193"/>
      <c r="AF30" s="193"/>
      <c r="AG30" s="193"/>
      <c r="AH30" s="193"/>
      <c r="AI30" s="194" t="s">
        <v>347</v>
      </c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5">
        <v>0</v>
      </c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>
        <v>0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>
        <f t="shared" si="1"/>
        <v>0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6"/>
    </row>
    <row r="31" spans="1:110" ht="96.75" customHeight="1">
      <c r="A31" s="197" t="s">
        <v>30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2" t="s">
        <v>292</v>
      </c>
      <c r="AD31" s="193"/>
      <c r="AE31" s="193"/>
      <c r="AF31" s="193"/>
      <c r="AG31" s="193"/>
      <c r="AH31" s="193"/>
      <c r="AI31" s="194" t="s">
        <v>360</v>
      </c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5">
        <v>1500</v>
      </c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>
        <v>1500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>
        <f t="shared" si="1"/>
        <v>0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6"/>
    </row>
    <row r="32" spans="1:111" s="15" customFormat="1" ht="99.75" customHeight="1">
      <c r="A32" s="197" t="s">
        <v>31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247" t="s">
        <v>292</v>
      </c>
      <c r="AD32" s="248"/>
      <c r="AE32" s="248"/>
      <c r="AF32" s="248"/>
      <c r="AG32" s="248"/>
      <c r="AH32" s="249"/>
      <c r="AI32" s="210" t="s">
        <v>361</v>
      </c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2"/>
      <c r="AZ32" s="213">
        <v>2000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5"/>
      <c r="BW32" s="213">
        <v>1500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195">
        <f t="shared" si="1"/>
        <v>500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6"/>
      <c r="DG32" s="32"/>
    </row>
    <row r="33" spans="1:111" ht="84" customHeight="1" hidden="1">
      <c r="A33" s="71" t="s">
        <v>179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44" t="s">
        <v>292</v>
      </c>
      <c r="AD33" s="245"/>
      <c r="AE33" s="245"/>
      <c r="AF33" s="245"/>
      <c r="AG33" s="245"/>
      <c r="AH33" s="246"/>
      <c r="AI33" s="217" t="s">
        <v>186</v>
      </c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9"/>
      <c r="AZ33" s="225">
        <v>0</v>
      </c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7"/>
      <c r="BW33" s="225">
        <v>0</v>
      </c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7"/>
      <c r="CO33" s="195">
        <f t="shared" si="1"/>
        <v>0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6"/>
      <c r="DG33" s="31"/>
    </row>
    <row r="34" spans="1:110" s="15" customFormat="1" ht="108.75" customHeight="1" hidden="1">
      <c r="A34" s="197" t="s">
        <v>351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247" t="s">
        <v>292</v>
      </c>
      <c r="AD34" s="248"/>
      <c r="AE34" s="248"/>
      <c r="AF34" s="248"/>
      <c r="AG34" s="248"/>
      <c r="AH34" s="249"/>
      <c r="AI34" s="210" t="s">
        <v>362</v>
      </c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213">
        <v>0</v>
      </c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5"/>
      <c r="BW34" s="213" t="s">
        <v>384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5"/>
      <c r="CO34" s="195" t="e">
        <f t="shared" si="1"/>
        <v>#VALUE!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6"/>
    </row>
    <row r="35" spans="1:119" ht="79.5" customHeight="1">
      <c r="A35" s="197" t="s">
        <v>73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244" t="s">
        <v>292</v>
      </c>
      <c r="AD35" s="245"/>
      <c r="AE35" s="245"/>
      <c r="AF35" s="245"/>
      <c r="AG35" s="245"/>
      <c r="AH35" s="246"/>
      <c r="AI35" s="217" t="s">
        <v>72</v>
      </c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9"/>
      <c r="AZ35" s="213">
        <v>852600</v>
      </c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5"/>
      <c r="BW35" s="213">
        <v>593504.83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5"/>
      <c r="CO35" s="195">
        <f t="shared" si="1"/>
        <v>259095.17000000004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6"/>
      <c r="DG35" s="18"/>
      <c r="DI35" s="30"/>
      <c r="DO35" s="30"/>
    </row>
    <row r="36" spans="1:119" ht="73.5" customHeight="1">
      <c r="A36" s="197" t="s">
        <v>32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244" t="s">
        <v>292</v>
      </c>
      <c r="AD36" s="245"/>
      <c r="AE36" s="245"/>
      <c r="AF36" s="245"/>
      <c r="AG36" s="245"/>
      <c r="AH36" s="246"/>
      <c r="AI36" s="217" t="s">
        <v>363</v>
      </c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9"/>
      <c r="AZ36" s="213">
        <v>141000</v>
      </c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5"/>
      <c r="BW36" s="213">
        <v>73434.31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5"/>
      <c r="CO36" s="195">
        <f t="shared" si="1"/>
        <v>67565.69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6"/>
      <c r="DG36" s="18"/>
      <c r="DI36" s="30"/>
      <c r="DO36" s="30"/>
    </row>
    <row r="37" spans="1:111" ht="82.5" customHeight="1">
      <c r="A37" s="197" t="s">
        <v>33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244" t="s">
        <v>292</v>
      </c>
      <c r="AD37" s="245"/>
      <c r="AE37" s="245"/>
      <c r="AF37" s="245"/>
      <c r="AG37" s="245"/>
      <c r="AH37" s="246"/>
      <c r="AI37" s="217" t="s">
        <v>364</v>
      </c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9"/>
      <c r="AZ37" s="213">
        <v>38592</v>
      </c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5"/>
      <c r="BW37" s="225">
        <v>22884.38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7"/>
      <c r="CO37" s="195">
        <f t="shared" si="1"/>
        <v>15707.619999999999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6"/>
      <c r="DG37" s="18"/>
    </row>
    <row r="38" spans="1:111" ht="85.5" customHeight="1">
      <c r="A38" s="197" t="s">
        <v>34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244" t="s">
        <v>292</v>
      </c>
      <c r="AD38" s="245"/>
      <c r="AE38" s="245"/>
      <c r="AF38" s="245"/>
      <c r="AG38" s="245"/>
      <c r="AH38" s="246"/>
      <c r="AI38" s="217" t="s">
        <v>365</v>
      </c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9"/>
      <c r="AZ38" s="213">
        <v>237000</v>
      </c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5"/>
      <c r="BW38" s="225">
        <v>219690</v>
      </c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7"/>
      <c r="CO38" s="195">
        <f t="shared" si="1"/>
        <v>17310</v>
      </c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6"/>
      <c r="DG38" s="18"/>
    </row>
    <row r="39" spans="1:111" ht="82.5" customHeight="1">
      <c r="A39" s="197" t="s">
        <v>35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244" t="s">
        <v>292</v>
      </c>
      <c r="AD39" s="245"/>
      <c r="AE39" s="245"/>
      <c r="AF39" s="245"/>
      <c r="AG39" s="245"/>
      <c r="AH39" s="246"/>
      <c r="AI39" s="217" t="s">
        <v>366</v>
      </c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9"/>
      <c r="AZ39" s="213">
        <v>902704.88</v>
      </c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5"/>
      <c r="BW39" s="225">
        <v>785568.52</v>
      </c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7"/>
      <c r="CO39" s="195">
        <f t="shared" si="1"/>
        <v>117136.35999999999</v>
      </c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6"/>
      <c r="DG39" s="18"/>
    </row>
    <row r="40" spans="1:111" ht="111" customHeight="1" hidden="1">
      <c r="A40" s="71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7" t="s">
        <v>292</v>
      </c>
      <c r="AD40" s="248"/>
      <c r="AE40" s="248"/>
      <c r="AF40" s="248"/>
      <c r="AG40" s="248"/>
      <c r="AH40" s="249"/>
      <c r="AI40" s="210" t="s">
        <v>13</v>
      </c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2"/>
      <c r="AZ40" s="213">
        <v>0</v>
      </c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5"/>
      <c r="BW40" s="213">
        <v>0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5"/>
      <c r="CO40" s="195">
        <f t="shared" si="1"/>
        <v>0</v>
      </c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6"/>
      <c r="DG40" s="18"/>
    </row>
    <row r="41" spans="1:111" ht="105.75" customHeight="1" hidden="1">
      <c r="A41" s="71" t="s">
        <v>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247" t="s">
        <v>292</v>
      </c>
      <c r="AD41" s="248"/>
      <c r="AE41" s="248"/>
      <c r="AF41" s="248"/>
      <c r="AG41" s="248"/>
      <c r="AH41" s="249"/>
      <c r="AI41" s="210" t="s">
        <v>14</v>
      </c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2"/>
      <c r="AZ41" s="213">
        <v>0</v>
      </c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5"/>
      <c r="BW41" s="213">
        <v>0</v>
      </c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5"/>
      <c r="CO41" s="195">
        <f t="shared" si="1"/>
        <v>0</v>
      </c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6"/>
      <c r="DG41" s="18"/>
    </row>
    <row r="42" spans="1:110" ht="97.5" customHeight="1">
      <c r="A42" s="197" t="s">
        <v>70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244" t="s">
        <v>292</v>
      </c>
      <c r="AD42" s="245"/>
      <c r="AE42" s="245"/>
      <c r="AF42" s="245"/>
      <c r="AG42" s="245"/>
      <c r="AH42" s="246"/>
      <c r="AI42" s="217" t="s">
        <v>69</v>
      </c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9"/>
      <c r="AZ42" s="213">
        <v>5000</v>
      </c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5"/>
      <c r="BW42" s="225">
        <v>0</v>
      </c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7"/>
      <c r="CO42" s="195">
        <f t="shared" si="1"/>
        <v>5000</v>
      </c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6"/>
    </row>
    <row r="43" spans="1:111" ht="68.25" customHeight="1" hidden="1">
      <c r="A43" s="71" t="s">
        <v>45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7" t="s">
        <v>292</v>
      </c>
      <c r="AD43" s="248"/>
      <c r="AE43" s="248"/>
      <c r="AF43" s="248"/>
      <c r="AG43" s="248"/>
      <c r="AH43" s="249"/>
      <c r="AI43" s="210" t="s">
        <v>44</v>
      </c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2"/>
      <c r="AZ43" s="213">
        <v>0</v>
      </c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5"/>
      <c r="BW43" s="213">
        <v>0</v>
      </c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5"/>
      <c r="CO43" s="195">
        <f t="shared" si="1"/>
        <v>0</v>
      </c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6"/>
      <c r="DG43" s="18"/>
    </row>
    <row r="44" spans="1:111" ht="87" customHeight="1" hidden="1">
      <c r="A44" s="71" t="s">
        <v>42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247" t="s">
        <v>292</v>
      </c>
      <c r="AD44" s="248"/>
      <c r="AE44" s="248"/>
      <c r="AF44" s="248"/>
      <c r="AG44" s="248"/>
      <c r="AH44" s="249"/>
      <c r="AI44" s="210" t="s">
        <v>43</v>
      </c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2"/>
      <c r="AZ44" s="213">
        <v>0</v>
      </c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5"/>
      <c r="BW44" s="213">
        <v>0</v>
      </c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5"/>
      <c r="CO44" s="195">
        <f t="shared" si="1"/>
        <v>0</v>
      </c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6"/>
      <c r="DG44" s="18"/>
    </row>
    <row r="45" spans="1:110" ht="87.75" customHeight="1" hidden="1">
      <c r="A45" s="197" t="s">
        <v>36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244" t="s">
        <v>292</v>
      </c>
      <c r="AD45" s="245"/>
      <c r="AE45" s="245"/>
      <c r="AF45" s="245"/>
      <c r="AG45" s="245"/>
      <c r="AH45" s="246"/>
      <c r="AI45" s="217" t="s">
        <v>15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9"/>
      <c r="AZ45" s="213">
        <v>0</v>
      </c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5"/>
      <c r="BW45" s="225">
        <v>0</v>
      </c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7"/>
      <c r="CO45" s="195">
        <f t="shared" si="1"/>
        <v>0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6"/>
    </row>
    <row r="46" spans="1:110" ht="110.25" customHeight="1">
      <c r="A46" s="197" t="s">
        <v>39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2" t="s">
        <v>292</v>
      </c>
      <c r="AD46" s="193"/>
      <c r="AE46" s="193"/>
      <c r="AF46" s="193"/>
      <c r="AG46" s="193"/>
      <c r="AH46" s="193"/>
      <c r="AI46" s="194" t="s">
        <v>367</v>
      </c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200">
        <v>6000</v>
      </c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195">
        <v>6000</v>
      </c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>
        <f t="shared" si="1"/>
        <v>0</v>
      </c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6"/>
    </row>
    <row r="47" spans="1:110" ht="108.75" customHeight="1">
      <c r="A47" s="197" t="s">
        <v>37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2" t="s">
        <v>292</v>
      </c>
      <c r="AD47" s="193"/>
      <c r="AE47" s="193"/>
      <c r="AF47" s="193"/>
      <c r="AG47" s="193"/>
      <c r="AH47" s="193"/>
      <c r="AI47" s="194" t="s">
        <v>16</v>
      </c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200">
        <v>2000</v>
      </c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195">
        <v>2000</v>
      </c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>
        <f t="shared" si="1"/>
        <v>0</v>
      </c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6"/>
    </row>
    <row r="48" spans="1:110" s="15" customFormat="1" ht="98.25" customHeight="1">
      <c r="A48" s="197" t="s">
        <v>352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8" t="s">
        <v>292</v>
      </c>
      <c r="AD48" s="199"/>
      <c r="AE48" s="199"/>
      <c r="AF48" s="199"/>
      <c r="AG48" s="199"/>
      <c r="AH48" s="199"/>
      <c r="AI48" s="216" t="s">
        <v>368</v>
      </c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00">
        <v>4677200</v>
      </c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>
        <v>3959700</v>
      </c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195">
        <f t="shared" si="1"/>
        <v>717500</v>
      </c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6"/>
    </row>
    <row r="49" spans="1:113" s="15" customFormat="1" ht="68.25" customHeight="1">
      <c r="A49" s="197" t="s">
        <v>50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8" t="s">
        <v>292</v>
      </c>
      <c r="AD49" s="199"/>
      <c r="AE49" s="199"/>
      <c r="AF49" s="199"/>
      <c r="AG49" s="199"/>
      <c r="AH49" s="199"/>
      <c r="AI49" s="216" t="s">
        <v>49</v>
      </c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00">
        <v>50000</v>
      </c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>
        <v>50000</v>
      </c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195">
        <f t="shared" si="1"/>
        <v>0</v>
      </c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6"/>
      <c r="DI49" s="41"/>
    </row>
    <row r="50" spans="1:110" s="15" customFormat="1" ht="76.5" customHeight="1" hidden="1">
      <c r="A50" s="71" t="s">
        <v>78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98" t="s">
        <v>292</v>
      </c>
      <c r="AD50" s="199"/>
      <c r="AE50" s="199"/>
      <c r="AF50" s="199"/>
      <c r="AG50" s="199"/>
      <c r="AH50" s="199"/>
      <c r="AI50" s="216" t="s">
        <v>75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00">
        <v>0</v>
      </c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>
        <v>0</v>
      </c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195">
        <f t="shared" si="1"/>
        <v>0</v>
      </c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6"/>
    </row>
    <row r="51" spans="1:110" s="15" customFormat="1" ht="86.25" customHeight="1" hidden="1">
      <c r="A51" s="71" t="s">
        <v>68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198" t="s">
        <v>292</v>
      </c>
      <c r="AD51" s="199"/>
      <c r="AE51" s="199"/>
      <c r="AF51" s="199"/>
      <c r="AG51" s="199"/>
      <c r="AH51" s="199"/>
      <c r="AI51" s="216" t="s">
        <v>51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00">
        <v>0</v>
      </c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>
        <v>0</v>
      </c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195">
        <f t="shared" si="1"/>
        <v>0</v>
      </c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6"/>
    </row>
    <row r="52" spans="1:110" s="15" customFormat="1" ht="84" customHeight="1" hidden="1">
      <c r="A52" s="197" t="s">
        <v>66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8" t="s">
        <v>292</v>
      </c>
      <c r="AD52" s="199"/>
      <c r="AE52" s="199"/>
      <c r="AF52" s="199"/>
      <c r="AG52" s="199"/>
      <c r="AH52" s="199"/>
      <c r="AI52" s="216" t="s">
        <v>65</v>
      </c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00">
        <v>0</v>
      </c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>
        <v>0</v>
      </c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195">
        <f t="shared" si="1"/>
        <v>0</v>
      </c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6"/>
    </row>
    <row r="53" spans="1:110" s="15" customFormat="1" ht="125.25" customHeight="1" hidden="1">
      <c r="A53" s="197" t="s">
        <v>444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8" t="s">
        <v>292</v>
      </c>
      <c r="AD53" s="199"/>
      <c r="AE53" s="199"/>
      <c r="AF53" s="199"/>
      <c r="AG53" s="199"/>
      <c r="AH53" s="199"/>
      <c r="AI53" s="216" t="s">
        <v>442</v>
      </c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00">
        <v>0</v>
      </c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>
        <v>0</v>
      </c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195">
        <f t="shared" si="1"/>
        <v>0</v>
      </c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6"/>
    </row>
    <row r="54" spans="1:113" s="15" customFormat="1" ht="126" customHeight="1">
      <c r="A54" s="71" t="s">
        <v>77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198" t="s">
        <v>292</v>
      </c>
      <c r="AD54" s="199"/>
      <c r="AE54" s="199"/>
      <c r="AF54" s="199"/>
      <c r="AG54" s="199"/>
      <c r="AH54" s="199"/>
      <c r="AI54" s="216" t="s">
        <v>76</v>
      </c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00">
        <v>78771.72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>
        <v>59078.79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195">
        <f t="shared" si="1"/>
        <v>19692.93</v>
      </c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6"/>
      <c r="DI54" s="41"/>
    </row>
    <row r="55" spans="1:110" ht="75" customHeight="1" thickBot="1">
      <c r="A55" s="197" t="s">
        <v>38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201" t="s">
        <v>292</v>
      </c>
      <c r="AD55" s="202"/>
      <c r="AE55" s="202"/>
      <c r="AF55" s="202"/>
      <c r="AG55" s="202"/>
      <c r="AH55" s="203"/>
      <c r="AI55" s="204" t="s">
        <v>369</v>
      </c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6"/>
      <c r="AZ55" s="207">
        <v>3000</v>
      </c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9"/>
      <c r="BW55" s="207">
        <v>0</v>
      </c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9"/>
      <c r="CO55" s="195">
        <f t="shared" si="1"/>
        <v>3000</v>
      </c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6"/>
    </row>
    <row r="56" spans="1:110" ht="81" customHeight="1" hidden="1" thickBot="1">
      <c r="A56" s="71" t="s">
        <v>60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201" t="s">
        <v>292</v>
      </c>
      <c r="AD56" s="202"/>
      <c r="AE56" s="202"/>
      <c r="AF56" s="202"/>
      <c r="AG56" s="202"/>
      <c r="AH56" s="203"/>
      <c r="AI56" s="204" t="s">
        <v>41</v>
      </c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6"/>
      <c r="AZ56" s="222">
        <v>0</v>
      </c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4"/>
      <c r="BW56" s="207">
        <v>0</v>
      </c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9"/>
      <c r="CO56" s="195">
        <f t="shared" si="1"/>
        <v>0</v>
      </c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6"/>
    </row>
    <row r="57" spans="1:110" ht="87.75" customHeight="1" thickBot="1">
      <c r="A57" s="197" t="s">
        <v>18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201" t="s">
        <v>292</v>
      </c>
      <c r="AD57" s="202"/>
      <c r="AE57" s="202"/>
      <c r="AF57" s="202"/>
      <c r="AG57" s="202"/>
      <c r="AH57" s="203"/>
      <c r="AI57" s="204" t="s">
        <v>17</v>
      </c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6"/>
      <c r="AZ57" s="207">
        <v>47800</v>
      </c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9"/>
      <c r="BW57" s="207">
        <v>33846</v>
      </c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9"/>
      <c r="CO57" s="195">
        <f t="shared" si="1"/>
        <v>13954</v>
      </c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6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197" t="s">
        <v>316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260" t="s">
        <v>293</v>
      </c>
      <c r="AD59" s="261"/>
      <c r="AE59" s="261"/>
      <c r="AF59" s="261"/>
      <c r="AG59" s="261"/>
      <c r="AH59" s="262"/>
      <c r="AI59" s="263" t="s">
        <v>285</v>
      </c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5"/>
      <c r="AZ59" s="257">
        <v>-50753.79</v>
      </c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7">
        <f>'стр.1'!BW13-Лист1!BW5</f>
        <v>1815020.210000001</v>
      </c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7" t="s">
        <v>285</v>
      </c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9"/>
      <c r="DI59" s="256"/>
      <c r="DJ59" s="256"/>
      <c r="DK59" s="256"/>
      <c r="DL59" s="256"/>
      <c r="DM59" s="256"/>
      <c r="DN59" s="256"/>
      <c r="DO59" s="256"/>
      <c r="DP59" s="256"/>
      <c r="DQ59" s="256"/>
      <c r="DR59" s="256"/>
      <c r="DS59" s="256"/>
    </row>
  </sheetData>
  <sheetProtection/>
  <mergeCells count="340">
    <mergeCell ref="A41:AB41"/>
    <mergeCell ref="AI47:AY47"/>
    <mergeCell ref="A44:AB44"/>
    <mergeCell ref="AC41:AH41"/>
    <mergeCell ref="AI44:AY44"/>
    <mergeCell ref="AI43:AY43"/>
    <mergeCell ref="AI46:AY46"/>
    <mergeCell ref="AI42:AY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57:AB57"/>
    <mergeCell ref="A59:AB59"/>
    <mergeCell ref="AC59:AH59"/>
    <mergeCell ref="AI59:AY59"/>
    <mergeCell ref="AZ59:BV59"/>
    <mergeCell ref="A56:AB56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BW23:CN23"/>
    <mergeCell ref="AI23:AY23"/>
    <mergeCell ref="AZ23:BV23"/>
    <mergeCell ref="AI22:AY22"/>
    <mergeCell ref="AZ22:BV22"/>
    <mergeCell ref="AZ21:BV21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AI19:AY19"/>
    <mergeCell ref="AZ19:BV19"/>
    <mergeCell ref="AI20:AY20"/>
    <mergeCell ref="AZ20:BV20"/>
    <mergeCell ref="AI18:AY18"/>
    <mergeCell ref="AZ18:BV18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I53:AY53"/>
    <mergeCell ref="AZ53:BV53"/>
    <mergeCell ref="AI54:AY54"/>
    <mergeCell ref="AZ54:BV54"/>
    <mergeCell ref="AI56:AY56"/>
    <mergeCell ref="AZ56:BV56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31:AB31"/>
    <mergeCell ref="AZ28:BV28"/>
    <mergeCell ref="A30:AB30"/>
    <mergeCell ref="AC30:AH30"/>
    <mergeCell ref="A28:AB28"/>
    <mergeCell ref="A29:AB29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10:AB10"/>
    <mergeCell ref="AC10:AH10"/>
    <mergeCell ref="AI10:AY10"/>
    <mergeCell ref="AZ10:BV10"/>
    <mergeCell ref="BW10:CN10"/>
    <mergeCell ref="CO10:DF1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7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195</v>
      </c>
    </row>
    <row r="2" spans="1:110" s="3" customFormat="1" ht="21" customHeight="1">
      <c r="A2" s="290" t="s">
        <v>381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</row>
    <row r="3" spans="1:110" ht="54" customHeight="1">
      <c r="A3" s="315" t="s">
        <v>279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 t="s">
        <v>280</v>
      </c>
      <c r="AD3" s="303"/>
      <c r="AE3" s="303"/>
      <c r="AF3" s="303"/>
      <c r="AG3" s="303"/>
      <c r="AH3" s="303"/>
      <c r="AI3" s="303" t="s">
        <v>382</v>
      </c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 t="s">
        <v>319</v>
      </c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 t="s">
        <v>281</v>
      </c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 t="s">
        <v>282</v>
      </c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25"/>
    </row>
    <row r="4" spans="1:110" s="9" customFormat="1" ht="12" customHeight="1" thickBot="1">
      <c r="A4" s="316">
        <v>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3">
        <v>2</v>
      </c>
      <c r="AD4" s="313"/>
      <c r="AE4" s="313"/>
      <c r="AF4" s="313"/>
      <c r="AG4" s="313"/>
      <c r="AH4" s="313"/>
      <c r="AI4" s="313">
        <v>3</v>
      </c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>
        <v>4</v>
      </c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>
        <v>5</v>
      </c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>
        <v>6</v>
      </c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34"/>
    </row>
    <row r="5" spans="1:110" ht="22.5" customHeight="1">
      <c r="A5" s="318" t="s">
        <v>256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9"/>
      <c r="AC5" s="320" t="s">
        <v>315</v>
      </c>
      <c r="AD5" s="321"/>
      <c r="AE5" s="321"/>
      <c r="AF5" s="321"/>
      <c r="AG5" s="321"/>
      <c r="AH5" s="321"/>
      <c r="AI5" s="321" t="s">
        <v>285</v>
      </c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6">
        <v>50753.79</v>
      </c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6">
        <f>BW6+BW29</f>
        <v>-1815020.210000001</v>
      </c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6">
        <f>AZ5-BW5</f>
        <v>1865774.000000001</v>
      </c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8"/>
    </row>
    <row r="6" spans="1:110" ht="12" customHeight="1">
      <c r="A6" s="329" t="s">
        <v>283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32" t="s">
        <v>295</v>
      </c>
      <c r="AD6" s="323"/>
      <c r="AE6" s="323"/>
      <c r="AF6" s="323"/>
      <c r="AG6" s="323"/>
      <c r="AH6" s="324"/>
      <c r="AI6" s="322" t="s">
        <v>285</v>
      </c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4"/>
      <c r="AZ6" s="307" t="s">
        <v>384</v>
      </c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6"/>
      <c r="BW6" s="307">
        <f>BW12+BW11</f>
        <v>0</v>
      </c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6"/>
      <c r="CO6" s="307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301"/>
    </row>
    <row r="7" spans="1:110" ht="22.5" customHeight="1">
      <c r="A7" s="335" t="s">
        <v>257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33"/>
      <c r="AD7" s="305"/>
      <c r="AE7" s="305"/>
      <c r="AF7" s="305"/>
      <c r="AG7" s="305"/>
      <c r="AH7" s="306"/>
      <c r="AI7" s="304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6"/>
      <c r="AZ7" s="297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9"/>
      <c r="BW7" s="297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9"/>
      <c r="CO7" s="297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302"/>
    </row>
    <row r="8" spans="1:110" ht="15" customHeight="1">
      <c r="A8" s="344" t="s">
        <v>294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5"/>
      <c r="AC8" s="332" t="s">
        <v>295</v>
      </c>
      <c r="AD8" s="323"/>
      <c r="AE8" s="323"/>
      <c r="AF8" s="323"/>
      <c r="AG8" s="323"/>
      <c r="AH8" s="324"/>
      <c r="AI8" s="322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4"/>
      <c r="AZ8" s="30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9"/>
      <c r="BW8" s="307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9"/>
      <c r="CO8" s="307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31"/>
    </row>
    <row r="9" spans="1:110" ht="57.75" customHeight="1" hidden="1">
      <c r="A9" s="337" t="s">
        <v>395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8"/>
      <c r="AC9" s="333"/>
      <c r="AD9" s="305"/>
      <c r="AE9" s="305"/>
      <c r="AF9" s="305"/>
      <c r="AG9" s="305"/>
      <c r="AH9" s="306"/>
      <c r="AI9" s="304" t="s">
        <v>201</v>
      </c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6"/>
      <c r="AZ9" s="310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2"/>
      <c r="BW9" s="310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2"/>
      <c r="CO9" s="310" t="s">
        <v>384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41"/>
    </row>
    <row r="10" spans="1:110" ht="56.25" customHeight="1" hidden="1">
      <c r="A10" s="339" t="s">
        <v>404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289" t="s">
        <v>405</v>
      </c>
      <c r="AD10" s="275"/>
      <c r="AE10" s="275"/>
      <c r="AF10" s="275"/>
      <c r="AG10" s="275"/>
      <c r="AH10" s="275"/>
      <c r="AI10" s="275" t="s">
        <v>406</v>
      </c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 t="s">
        <v>384</v>
      </c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314"/>
    </row>
    <row r="11" spans="1:110" ht="62.25" customHeight="1">
      <c r="A11" s="342" t="s">
        <v>395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3"/>
      <c r="AC11" s="289" t="s">
        <v>40</v>
      </c>
      <c r="AD11" s="275"/>
      <c r="AE11" s="275"/>
      <c r="AF11" s="275"/>
      <c r="AG11" s="275"/>
      <c r="AH11" s="275"/>
      <c r="AI11" s="275" t="s">
        <v>201</v>
      </c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8">
        <v>0</v>
      </c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6">
        <v>0</v>
      </c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 t="s">
        <v>384</v>
      </c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314"/>
    </row>
    <row r="12" spans="1:110" ht="69" customHeight="1">
      <c r="A12" s="342" t="s">
        <v>404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3"/>
      <c r="AC12" s="289" t="s">
        <v>405</v>
      </c>
      <c r="AD12" s="275"/>
      <c r="AE12" s="275"/>
      <c r="AF12" s="275"/>
      <c r="AG12" s="275"/>
      <c r="AH12" s="275"/>
      <c r="AI12" s="275" t="s">
        <v>406</v>
      </c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8">
        <v>0</v>
      </c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6">
        <v>0</v>
      </c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>
        <f>AZ12-BW12</f>
        <v>0</v>
      </c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314"/>
    </row>
    <row r="13" spans="1:110" ht="1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2"/>
      <c r="AC13" s="289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7" t="s">
        <v>384</v>
      </c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 t="s">
        <v>384</v>
      </c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 t="s">
        <v>384</v>
      </c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93"/>
    </row>
    <row r="14" spans="1:110" ht="1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89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7" t="s">
        <v>384</v>
      </c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 t="s">
        <v>384</v>
      </c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 t="s">
        <v>384</v>
      </c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93"/>
    </row>
    <row r="15" spans="1:110" ht="1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2"/>
      <c r="AC15" s="289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7" t="s">
        <v>384</v>
      </c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 t="s">
        <v>384</v>
      </c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 t="s">
        <v>384</v>
      </c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93"/>
    </row>
    <row r="16" spans="1:110" ht="1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2"/>
      <c r="AC16" s="289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7" t="s">
        <v>384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 t="s">
        <v>384</v>
      </c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 t="s">
        <v>384</v>
      </c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93"/>
    </row>
    <row r="17" spans="1:110" ht="1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2"/>
      <c r="AC17" s="289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 t="s">
        <v>384</v>
      </c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 t="s">
        <v>384</v>
      </c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93"/>
    </row>
    <row r="18" spans="1:110" ht="1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2"/>
      <c r="AC18" s="289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7" t="s">
        <v>384</v>
      </c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 t="s">
        <v>384</v>
      </c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 t="s">
        <v>384</v>
      </c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93"/>
    </row>
    <row r="19" spans="1:110" ht="1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2"/>
      <c r="AC19" s="289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7" t="s">
        <v>384</v>
      </c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 t="s">
        <v>384</v>
      </c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 t="s">
        <v>384</v>
      </c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93"/>
    </row>
    <row r="20" spans="1:110" ht="1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2"/>
      <c r="AC20" s="289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7" t="s">
        <v>384</v>
      </c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 t="s">
        <v>384</v>
      </c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 t="s">
        <v>384</v>
      </c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93"/>
    </row>
    <row r="21" spans="1:110" ht="15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2"/>
      <c r="AC21" s="289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7" t="s">
        <v>384</v>
      </c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 t="s">
        <v>384</v>
      </c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 t="s">
        <v>384</v>
      </c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93"/>
    </row>
    <row r="22" spans="1:110" ht="22.5" customHeight="1">
      <c r="A22" s="346" t="s">
        <v>258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7"/>
      <c r="AC22" s="289" t="s">
        <v>296</v>
      </c>
      <c r="AD22" s="275"/>
      <c r="AE22" s="275"/>
      <c r="AF22" s="275"/>
      <c r="AG22" s="275"/>
      <c r="AH22" s="275"/>
      <c r="AI22" s="275" t="s">
        <v>285</v>
      </c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7" t="s">
        <v>384</v>
      </c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 t="s">
        <v>384</v>
      </c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 t="s">
        <v>384</v>
      </c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93"/>
    </row>
    <row r="23" spans="1:110" ht="12" customHeight="1">
      <c r="A23" s="329" t="s">
        <v>294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332"/>
      <c r="AD23" s="323"/>
      <c r="AE23" s="323"/>
      <c r="AF23" s="323"/>
      <c r="AG23" s="323"/>
      <c r="AH23" s="324"/>
      <c r="AI23" s="322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4"/>
      <c r="AZ23" s="294" t="s">
        <v>384</v>
      </c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6"/>
      <c r="BW23" s="294" t="s">
        <v>384</v>
      </c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6"/>
      <c r="CO23" s="294" t="s">
        <v>384</v>
      </c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301"/>
    </row>
    <row r="24" spans="1:110" ht="15" customHeight="1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9"/>
      <c r="AC24" s="333"/>
      <c r="AD24" s="305"/>
      <c r="AE24" s="305"/>
      <c r="AF24" s="305"/>
      <c r="AG24" s="305"/>
      <c r="AH24" s="306"/>
      <c r="AI24" s="304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6"/>
      <c r="AZ24" s="297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9"/>
      <c r="BW24" s="297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9"/>
      <c r="CO24" s="297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302"/>
    </row>
    <row r="25" spans="1:110" ht="15" customHeight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2"/>
      <c r="AC25" s="289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7" t="s">
        <v>384</v>
      </c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 t="s">
        <v>384</v>
      </c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 t="s">
        <v>384</v>
      </c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93"/>
    </row>
    <row r="26" spans="1:110" ht="15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2"/>
      <c r="AC26" s="289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7" t="s">
        <v>384</v>
      </c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 t="s">
        <v>384</v>
      </c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 t="s">
        <v>384</v>
      </c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93"/>
    </row>
    <row r="27" spans="1:110" ht="1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2"/>
      <c r="AC27" s="289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7" t="s">
        <v>384</v>
      </c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 t="s">
        <v>384</v>
      </c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 t="s">
        <v>384</v>
      </c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93"/>
    </row>
    <row r="28" spans="1:110" ht="1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2"/>
      <c r="AC28" s="289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7" t="s">
        <v>384</v>
      </c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 t="s">
        <v>384</v>
      </c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 t="s">
        <v>384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93"/>
    </row>
    <row r="29" spans="1:110" ht="15" customHeight="1">
      <c r="A29" s="10" t="s">
        <v>297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9" t="s">
        <v>298</v>
      </c>
      <c r="AD29" s="275"/>
      <c r="AE29" s="275"/>
      <c r="AF29" s="275"/>
      <c r="AG29" s="275"/>
      <c r="AH29" s="275"/>
      <c r="AI29" s="275" t="s">
        <v>374</v>
      </c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6">
        <f>Лист1!AZ59</f>
        <v>-50753.79</v>
      </c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6">
        <f>-Лист1!BW59</f>
        <v>-1815020.210000001</v>
      </c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6">
        <f>AZ29-BW29</f>
        <v>1764266.4200000009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93"/>
    </row>
    <row r="30" spans="1:110" ht="21.75" customHeight="1">
      <c r="A30" s="351" t="s">
        <v>82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2"/>
      <c r="AC30" s="289" t="s">
        <v>299</v>
      </c>
      <c r="AD30" s="275"/>
      <c r="AE30" s="275"/>
      <c r="AF30" s="275"/>
      <c r="AG30" s="275"/>
      <c r="AH30" s="275"/>
      <c r="AI30" s="275" t="s">
        <v>372</v>
      </c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6">
        <f>-'стр.1'!BC13</f>
        <v>-13209674.09</v>
      </c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8">
        <v>11593492.67</v>
      </c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7" t="s">
        <v>285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93"/>
    </row>
    <row r="31" spans="1:110" ht="15" customHeight="1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9"/>
      <c r="AC31" s="286"/>
      <c r="AD31" s="281"/>
      <c r="AE31" s="281"/>
      <c r="AF31" s="281"/>
      <c r="AG31" s="281"/>
      <c r="AH31" s="282"/>
      <c r="AI31" s="280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2"/>
      <c r="AZ31" s="283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5"/>
      <c r="BW31" s="272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4"/>
      <c r="CO31" s="277" t="s">
        <v>285</v>
      </c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93"/>
    </row>
    <row r="32" spans="1:110" ht="24" customHeight="1" thickBot="1">
      <c r="A32" s="360" t="s">
        <v>83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1"/>
      <c r="AC32" s="268" t="s">
        <v>300</v>
      </c>
      <c r="AD32" s="269"/>
      <c r="AE32" s="269"/>
      <c r="AF32" s="269"/>
      <c r="AG32" s="269"/>
      <c r="AH32" s="269"/>
      <c r="AI32" s="269" t="s">
        <v>373</v>
      </c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70">
        <f>Лист1!AZ5</f>
        <v>13260427.88</v>
      </c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87">
        <v>9782791.15</v>
      </c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71" t="s">
        <v>285</v>
      </c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300"/>
    </row>
    <row r="33" spans="1:110" ht="15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9"/>
      <c r="AC33" s="286"/>
      <c r="AD33" s="281"/>
      <c r="AE33" s="281"/>
      <c r="AF33" s="281"/>
      <c r="AG33" s="281"/>
      <c r="AH33" s="282"/>
      <c r="AI33" s="280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2"/>
      <c r="AZ33" s="283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5"/>
      <c r="BW33" s="272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4"/>
      <c r="CO33" s="277" t="s">
        <v>285</v>
      </c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93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53" t="s">
        <v>458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BD35" s="298" t="s">
        <v>459</v>
      </c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</row>
    <row r="36" spans="1:97" s="2" customFormat="1" ht="45.75" customHeight="1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0" t="s">
        <v>301</v>
      </c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6"/>
      <c r="AZ36" s="6"/>
      <c r="BA36" s="6"/>
      <c r="BB36" s="6"/>
      <c r="BC36" s="6"/>
      <c r="BD36" s="350" t="s">
        <v>307</v>
      </c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53" t="s">
        <v>425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K38" s="298" t="s">
        <v>463</v>
      </c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</row>
    <row r="39" spans="1:104" s="6" customFormat="1" ht="27.75" customHeight="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Z39" s="350" t="s">
        <v>301</v>
      </c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K39" s="350" t="s">
        <v>307</v>
      </c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2"/>
      <c r="AZ41" s="2"/>
      <c r="BA41" s="2"/>
      <c r="BB41" s="2"/>
      <c r="BC41" s="2"/>
      <c r="BD41" s="298" t="s">
        <v>230</v>
      </c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</row>
    <row r="42" spans="1:97" s="6" customFormat="1" ht="42" customHeight="1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0" t="s">
        <v>301</v>
      </c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BD42" s="350" t="s">
        <v>307</v>
      </c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</row>
    <row r="43" s="2" customFormat="1" ht="11.25">
      <c r="AU43" s="8"/>
    </row>
    <row r="44" spans="1:39" s="2" customFormat="1" ht="11.25">
      <c r="A44" s="356" t="s">
        <v>308</v>
      </c>
      <c r="B44" s="356"/>
      <c r="C44" s="305" t="s">
        <v>426</v>
      </c>
      <c r="D44" s="305"/>
      <c r="E44" s="305"/>
      <c r="F44" s="305"/>
      <c r="G44" s="357" t="s">
        <v>308</v>
      </c>
      <c r="H44" s="357"/>
      <c r="I44" s="298" t="s">
        <v>464</v>
      </c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355">
        <v>2022</v>
      </c>
      <c r="AH44" s="355"/>
      <c r="AI44" s="355"/>
      <c r="AJ44" s="355"/>
      <c r="AK44" s="355"/>
      <c r="AL44" s="355"/>
      <c r="AM44" s="2" t="s">
        <v>291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2022-12-20T05:07:46Z</cp:lastPrinted>
  <dcterms:created xsi:type="dcterms:W3CDTF">2007-09-21T13:36:41Z</dcterms:created>
  <dcterms:modified xsi:type="dcterms:W3CDTF">2023-02-03T12:09:10Z</dcterms:modified>
  <cp:category/>
  <cp:version/>
  <cp:contentType/>
  <cp:contentStatus/>
</cp:coreProperties>
</file>