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040" windowHeight="8610"/>
  </bookViews>
  <sheets>
    <sheet name="Все года" sheetId="1" r:id="rId1"/>
  </sheets>
  <definedNames>
    <definedName name="_xlnm.Print_Titles" localSheetId="0">'Все года'!$11:$11</definedName>
    <definedName name="_xlnm.Print_Area" localSheetId="0">'Все года'!$B$3:$Y$75</definedName>
  </definedNames>
  <calcPr calcId="124519"/>
</workbook>
</file>

<file path=xl/calcChain.xml><?xml version="1.0" encoding="utf-8"?>
<calcChain xmlns="http://schemas.openxmlformats.org/spreadsheetml/2006/main">
  <c r="U55" i="1"/>
  <c r="U42"/>
  <c r="U43"/>
  <c r="U30"/>
  <c r="U59"/>
  <c r="U56"/>
  <c r="U44"/>
  <c r="U32"/>
  <c r="U16"/>
  <c r="U14" s="1"/>
  <c r="U67"/>
  <c r="Y72"/>
  <c r="Y71" s="1"/>
  <c r="X72"/>
  <c r="X71" s="1"/>
  <c r="W72"/>
  <c r="V72"/>
  <c r="U72"/>
  <c r="U71" s="1"/>
  <c r="W71"/>
  <c r="V71"/>
  <c r="U46"/>
  <c r="U45" l="1"/>
  <c r="Y43" l="1"/>
  <c r="X43" l="1"/>
  <c r="Y24"/>
  <c r="X24"/>
  <c r="V24"/>
  <c r="W24"/>
  <c r="Z13"/>
  <c r="V14"/>
  <c r="W14"/>
  <c r="X14"/>
  <c r="X13" s="1"/>
  <c r="Y14"/>
  <c r="Y44"/>
  <c r="X44"/>
  <c r="Y13" l="1"/>
  <c r="Y35"/>
  <c r="U35"/>
  <c r="U58" l="1"/>
  <c r="W22" l="1"/>
  <c r="W13" s="1"/>
  <c r="V22"/>
  <c r="V13" s="1"/>
  <c r="V69" l="1"/>
  <c r="V68" s="1"/>
  <c r="W69"/>
  <c r="W68" s="1"/>
  <c r="X69"/>
  <c r="X68" s="1"/>
  <c r="Y69"/>
  <c r="Y68" s="1"/>
  <c r="X38"/>
  <c r="Y38"/>
  <c r="U69" l="1"/>
  <c r="U68" s="1"/>
  <c r="V74"/>
  <c r="W74"/>
  <c r="X74"/>
  <c r="Y74"/>
  <c r="U74"/>
  <c r="V58"/>
  <c r="W58"/>
  <c r="X58"/>
  <c r="X57" s="1"/>
  <c r="Y58"/>
  <c r="Y57" s="1"/>
  <c r="V53"/>
  <c r="V52" s="1"/>
  <c r="W53"/>
  <c r="W52" s="1"/>
  <c r="X53"/>
  <c r="X52" s="1"/>
  <c r="Y53"/>
  <c r="Y52" s="1"/>
  <c r="U53"/>
  <c r="U52" s="1"/>
  <c r="U57" l="1"/>
  <c r="AB13"/>
  <c r="U26"/>
  <c r="U25"/>
  <c r="U24" l="1"/>
  <c r="U13" s="1"/>
  <c r="X37"/>
  <c r="Y37"/>
  <c r="U38"/>
  <c r="U37" s="1"/>
  <c r="V42" l="1"/>
  <c r="V41" s="1"/>
  <c r="W42"/>
  <c r="W41" s="1"/>
  <c r="X42"/>
  <c r="X41" s="1"/>
  <c r="Y42"/>
  <c r="Y41" s="1"/>
  <c r="V66"/>
  <c r="V65" s="1"/>
  <c r="W66"/>
  <c r="W65" s="1"/>
  <c r="X66"/>
  <c r="X65" s="1"/>
  <c r="Y66"/>
  <c r="Y65" s="1"/>
  <c r="U66"/>
  <c r="U65" s="1"/>
  <c r="U41"/>
  <c r="Z57"/>
  <c r="Z12" s="1"/>
  <c r="V57"/>
  <c r="W57"/>
  <c r="V39"/>
  <c r="W39"/>
  <c r="V35"/>
  <c r="V34" s="1"/>
  <c r="W35"/>
  <c r="W34" s="1"/>
  <c r="X35"/>
  <c r="X34" s="1"/>
  <c r="Y34"/>
  <c r="U34"/>
  <c r="V50"/>
  <c r="V49" s="1"/>
  <c r="W50"/>
  <c r="W49" s="1"/>
  <c r="X50"/>
  <c r="X49" s="1"/>
  <c r="Y50"/>
  <c r="Y49" s="1"/>
  <c r="U50"/>
  <c r="U49" s="1"/>
  <c r="U12" l="1"/>
  <c r="Y12"/>
  <c r="X12"/>
  <c r="W38"/>
  <c r="W37" s="1"/>
  <c r="W12" s="1"/>
  <c r="V38"/>
  <c r="V37" s="1"/>
  <c r="V12" s="1"/>
</calcChain>
</file>

<file path=xl/sharedStrings.xml><?xml version="1.0" encoding="utf-8"?>
<sst xmlns="http://schemas.openxmlformats.org/spreadsheetml/2006/main" count="433" uniqueCount="158">
  <si>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</si>
  <si>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</si>
  <si>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</si>
  <si>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</si>
  <si>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</si>
  <si>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</si>
  <si>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</si>
  <si>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</si>
  <si>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</si>
  <si>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</si>
  <si>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</si>
  <si>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</si>
  <si>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</si>
  <si>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</si>
  <si>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</si>
  <si>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</si>
  <si>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</si>
  <si>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Летницкого сельского поселения (Расходы на выплаты персоналу государственных (муниципальных) органов)</t>
  </si>
  <si>
    <t>89 1 00 00110</t>
  </si>
  <si>
    <t>120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</si>
  <si>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(Иные закупки товаров, работ и услуг для обеспечения государственных (муниципальных) нужд)</t>
  </si>
  <si>
    <t>89 1 00 00190</t>
  </si>
  <si>
    <t>240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</si>
  <si>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(Уплата налогов, сборов и иных платежей)</t>
  </si>
  <si>
    <t>850</t>
  </si>
  <si>
    <t>11</t>
  </si>
  <si>
    <t>Другие общегосударственные вопросы</t>
  </si>
  <si>
    <t>13</t>
  </si>
  <si>
    <t>Расходы на создание и функционирование интернет сайта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</si>
  <si>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09 1 00 28170</t>
  </si>
  <si>
    <t>Расходы на изготовление и установление электронно-цифровых подписей и продление срока лицензии для программ, отвечающих за предоставление муниципальных услуг и взаимодействия с вышестоящими бюджетами и другими организациями в рамках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</si>
  <si>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09 1 00 28180</t>
  </si>
  <si>
    <t>Расходы на опубликование в печатных средствах массовой информации органов местного самоуправления Летницкого сельского поселения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</si>
  <si>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09 1 00 28340</t>
  </si>
  <si>
    <t>Уплата членских взносов в Совет муниципальных образований Ростовской области в рамках подпрограммы "Развитие муниципального управления и муниципальной службы" муниципальной программы "Муниципальная политика" (Уплата налогов, сборов и иных платежей)</t>
  </si>
  <si>
    <t>11 1 00 28330</t>
  </si>
  <si>
    <t>Оценка муниципального имущества, признание прав и регулирование отношений по муниципальной собственности в рамках непрограммных расходов местного самоуправления (Иные закупки товаров, работ и услуг для обеспечения государственных (муниципальных) нужд)</t>
  </si>
  <si>
    <t>99 9 00 22960</t>
  </si>
  <si>
    <t>Расходы на прочие мероприятия по общегосударственным вопросам в рамках непрограммных расходов местного самоуправления (Иные закупки товаров, работ и услуг для обеспечения государственных (муниципальных) нужд)</t>
  </si>
  <si>
    <t>99 9 00 87040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</si>
  <si>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</si>
  <si>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</si>
  <si>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</si>
  <si>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</si>
  <si>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государственных (Расходы на выплаты персоналу государственных (муниципальных) органов)</t>
  </si>
  <si>
    <t>99 9 00 51180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</si>
  <si>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</si>
  <si>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</si>
  <si>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</si>
  <si>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Расходы в рамках подпрограммы «Противодействие терроризму, экстремизму, коррупции, злоупотреблению наркотиками и их незаконному обороту» муниципальной программы  Летницкого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</si>
  <si>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03 2 00 28050</t>
  </si>
  <si>
    <t>Расходы на реализацию комплекса мероприятий по пожарной безопасности в рамках подпрограммы «Обеспечение пожарной безопасности населения и территории» муниципальной программы  Летницкого сельского поселения «Обеспечение первичных мер пожарной безопасности» (Иные закупки товаров, работ и услуг для обеспечения государственных (муниципальных) нужд)</t>
  </si>
  <si>
    <t>04 1 00 28070</t>
  </si>
  <si>
    <t>ЖИЛИЩНО-КОММУНАЛЬНОЕ ХОЗЯЙСТВО</t>
  </si>
  <si>
    <t>05</t>
  </si>
  <si>
    <t>Благоустройство</t>
  </si>
  <si>
    <t>Расходы на уличное освещение в рамках подпрограммы "Уличное освещение" 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</si>
  <si>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02 2 00 28030</t>
  </si>
  <si>
    <t>Расходы по содержанию мест захоронения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</si>
  <si>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02 3 00 28110</t>
  </si>
  <si>
    <t>Расходы на прочие мероприятия по благоустройству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</si>
  <si>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02 3 00 28120</t>
  </si>
  <si>
    <t>Расходы на осуществление мероприятий по озеленению села и содержанию парка в рамках подпрограммы "Благоустройство"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</si>
  <si>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02 3 00 28130</t>
  </si>
  <si>
    <t>ОХРАНА ОКРУЖАЮЩЕЙ СРЕДЫ</t>
  </si>
  <si>
    <t>06</t>
  </si>
  <si>
    <t>Другие вопросы в области охраны окружающей среды</t>
  </si>
  <si>
    <t>Расходы на осуществление мероприятий по уборке несанкционированных свалок и оплата экологии в рамках подпрограммы "Защита экологии" муниципальной программы Летницкого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</si>
  <si>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06 1 00 28100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</si>
  <si>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</si>
  <si>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</si>
  <si>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</si>
  <si>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</si>
  <si>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11 1 00 28210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</si>
  <si>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</si>
  <si>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</si>
  <si>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</si>
  <si>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культуры Летницкого сельского поселения (Субсидии бюджетным учреждениям)</t>
  </si>
  <si>
    <t>05 1 00 00590</t>
  </si>
  <si>
    <t>610</t>
  </si>
  <si>
    <t>10</t>
  </si>
  <si>
    <t>Пенсионное обеспечение</t>
  </si>
  <si>
    <t>Расходы на выплаты муниципальной пенсии за выслугу лет лицам, замещавшим муниципальные должности и должности муниципальной службы в муниципальном образовании "Летницкое сельское поселение" в рамках подпрограммы "Совершенствование системысоциальной поддержки отдельных категорий граждан" муниципальной программы Летницкого сельского поселения "Социальная поддержка граждан" (Социальные выплаты гражданам, кроме публичных нормативных социальных выплат)</t>
  </si>
  <si>
    <t>ФИЗИЧЕСКАЯ КУЛЬТУРА И СПОРТ</t>
  </si>
  <si>
    <t>Физическая культура</t>
  </si>
  <si>
    <t>Расходы на мероприятия по развитию массовой физической культуры и спорта в рамках программы Летницкого сельского поселения "Развитие массовой физической культуры и спорта" (Иные закупки товаров, работ и услуг для обеспечения государственных (муниципальных) нужд)</t>
  </si>
  <si>
    <t>07 1 00 28140</t>
  </si>
  <si>
    <t>Летницкого сельского поселения</t>
  </si>
  <si>
    <t>500,0</t>
  </si>
  <si>
    <t>0,0</t>
  </si>
  <si>
    <t>880</t>
  </si>
  <si>
    <t>12 1 00 28420</t>
  </si>
  <si>
    <t>Молодежная политика</t>
  </si>
  <si>
    <t>01 1 00 28010</t>
  </si>
  <si>
    <t>99 9 00 90110</t>
  </si>
  <si>
    <t>Условно утвержденные расходы по иным непрограммным мероприятиям в рамках непрограммнных расходов органов местного самоуправления (Специальные расходы)</t>
  </si>
  <si>
    <t>10 1 00 28160</t>
  </si>
  <si>
    <t>14</t>
  </si>
  <si>
    <t>Прочие межбюджетные трансферты общего характера</t>
  </si>
  <si>
    <t xml:space="preserve"> 99 9 00 87010</t>
  </si>
  <si>
    <t>540</t>
  </si>
  <si>
    <t>Иные межбюджетные трансферты, передаваемые бюджету муниципального района из бюджета поселений на осуществление части полномочий по решению вопросов местного значения в соответствии с заключенными соглашениями (Иные межбюджетные трансферты)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</si>
  <si>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(Иные закупки товаров, работ и услуг)</t>
  </si>
  <si>
    <t>Расходы на создание и функционирование интернет сайта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услуг)</t>
  </si>
  <si>
    <t>Расходы на изготовление и установление электронно-цифровых подписей и продление срока лицензии для программ, отвечающих за предоставление муниципальных услуг и взаимодействия с вышестоящими бюджетами и другими организациями в рамках муниципальной программы Летницкого сельского поселения "Информационное общество" (Иные закупки товаров, работ и услуг)</t>
  </si>
  <si>
    <t>Расходы на опубликование в печатных средствах массовой информации органов местного самоуправления Летницкого сельского поселения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услуг)</t>
  </si>
  <si>
    <t>Расходы на мероприятия связанные с безопасностью гидротехнических сооружений в рамках подпрограммы «Обеспечение безопасности  гидротехнических сооружений» муниципальной программы Летницкого сельского поселения «Обеспечение безопасности  гидротехнических сооружений Летницкого сельского поселения»(Прочая закупка товаров, работ и услуг)</t>
  </si>
  <si>
    <t>Оценка муниципального имущества, признание прав и регулирование отношений по муниципальной собственности в рамках непрограммных расходов местного самоуправления (Иные закупки товаров, работ и услуг)</t>
  </si>
  <si>
    <t>Расходы на прочие мероприятия по общегосударственным вопросам в рамках непрограммных расходов местного самоуправления (Иные закупки товаров, работ и услуг)</t>
  </si>
  <si>
    <t>Расходы в рамках подпрограммы «Противодействие терроризму, экстремизму, коррупции, злоупотреблению наркотиками и их незаконному обороту» муниципальной программы  Летницкого сельского поселения «Обеспечение общественного порядка и противодействие преступности» (Иные закупки товаров, работ и услуг)</t>
  </si>
  <si>
    <t>Расходы на реализацию комплекса мероприятий по пожарной безопасности в рамках подпрограммы «Обеспечение пожарной безопасности населения и территории» муниципальной программы  Летницкого сельского поселения «Обеспечение первичных мер пожарной безопасности» (Иные закупки товаров, работ и услуг)</t>
  </si>
  <si>
    <t>Расходы на уличное освещение в рамках подпрограммы "Уличное освещение" 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</si>
  <si>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по содержанию мест захоронения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</si>
  <si>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на прочие мероприятия по благоустройству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</si>
  <si>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на осуществление мероприятий по озеленению села и содержанию парка в рамках подпрограммы "Благоустройство"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</si>
  <si>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на осуществление мероприятий по уборке несанкционированных свалок и оплата экологии в рамках подпрограммы "Защита экологии" муниципальной программы Летницкого сельского поселения "Охрана окружающей среды и рациональное природопользование" (Иные закупки товаров, работ и услуг)</t>
  </si>
  <si>
    <t>Расходы на 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(Иные закупки товаров, работ и услуг)</t>
  </si>
  <si>
    <t>Расходы на вовлечение молодежи в общественную жизнь села, трудоустройство и занятости молодежи, поддержка инициативной и талантливой молодежи в рамках подпрограммы «Совершенствование системы социальной поддержки молодежи» муниципальной программы Летницкого сельского поселения «Молодежь Летницкого сельского поселения» (Иные закупки товаров, работ и услуг)</t>
  </si>
  <si>
    <t>Расходы на мероприятия по развитию массовой физической культуры и спорта в рамках программы Летницкого сельского поселения "Развитие массовой физической культуры и спорта" (Иные закупки товаров, работ и услуг)</t>
  </si>
  <si>
    <t>2024 год</t>
  </si>
  <si>
    <t>2025 год</t>
  </si>
  <si>
    <t>Расходы на обеспечение деятельности (оказание услуг) муниципальных бюджетных учреждений культуры Летницкого сельского поселения (Субсидии на обеспечение  развития и укреплени МТБ домов культуры  в населенных пунктах с числом жителей 50 тысяч человек)</t>
  </si>
  <si>
    <t>Расходы на прочие мероприятия по общегосударственным вопросам в рамках непрограммных расходов местного самоуправления (уплата иных платежей)</t>
  </si>
  <si>
    <t>05 1 00 28380</t>
  </si>
  <si>
    <t>05 1 00 L4670</t>
  </si>
  <si>
    <t>310</t>
  </si>
  <si>
    <t>Расходы на выплаты по оплате труда работников органов местного самоуправления Летницкого сельского поселения 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(Расходы на выплаты персоналу государственных (муниципальных) органов)</t>
  </si>
  <si>
    <t xml:space="preserve">Расходы на обеспечение выполнения функций органов местного самоуправления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 (Уплата налогов, сборов и иных платежей) 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</si>
  <si>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Правительтства Ростовской области"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</si>
  <si>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Правительства Ростовской области" (Иные закупки товаров, работ и услуг)</t>
  </si>
  <si>
    <t>99 9 00 72390</t>
  </si>
  <si>
    <t>Резервные фонды</t>
  </si>
  <si>
    <t>Резервные фонды Администрации Летницкого сельского поселения на финансовое обеспечение непредвиденных расходов в рамках непрограмных расходов органов местного самоуправления (Резервные средства)</t>
  </si>
  <si>
    <t>99 1 00 90100</t>
  </si>
  <si>
    <t>870</t>
  </si>
  <si>
    <t>СОЦИАЛЬНАЯ ПОЛИТИКА</t>
  </si>
  <si>
    <t>11 1 00 00110</t>
  </si>
  <si>
    <t>11 1 00 00190</t>
  </si>
  <si>
    <t>Расходы на обеспечение выполнения функций органов местного самоуправления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(Прочая закупка товаров, работ и услуг)</t>
  </si>
  <si>
    <t>Субсидии за счет средств резервного фонда Правительства Ростовской области в рамках непрограммного направления деятельности «Реализация функций иных государственных органов Ростовской области»</t>
  </si>
  <si>
    <t>99 1 00S4220</t>
  </si>
  <si>
    <t>Расходы на капитальный ремонт муниципального учреждения культуры в рамках подпрограммы "Развитие культуры (субсидии бюджетным учреждениям на финансовое обеспечение государственного (муниципального) задания выполнение работ</t>
  </si>
  <si>
    <t>05 1 00 28450</t>
  </si>
  <si>
    <t>+320 + 23,5</t>
  </si>
  <si>
    <t>Распределение бюджетных ассигнований по разделам, подразделам, целевым статьям (муниципальным программам Летницкого сельского поселения и непрограммным направлениям деятельности), группам и подгруппам видов расходов классификации расходов бюджета Летницкого сельского поселения Песчанокопского района на 2024 год и на плановый период 2025 и 2026 годов</t>
  </si>
  <si>
    <t>2026 год</t>
  </si>
  <si>
    <t>Расходы на разработку дизайн-проекта по благоустройству общественной територии Летницкого сельского поселения в рамках подпрограммы «Благоустройство общественных территорий Летницкого сельского поселения» муниципальной программы Летницкого сельского поселения «Формирование современной городской среды в Летницком сельском поселении» (Прочая закупка товаров, работ и услуг)</t>
  </si>
  <si>
    <t>08 1 00 28160</t>
  </si>
  <si>
    <t>Процентные платежи по обслуживанию муниципального долга Летницкого сельского поселения в рамках непрограммного направления деятельности органов местного самоуправления(Обслуживание муниципального долга)</t>
  </si>
  <si>
    <t>99 2 00 90090</t>
  </si>
  <si>
    <t>730</t>
  </si>
  <si>
    <t>05 1 0028460</t>
  </si>
  <si>
    <t>Расходы на  разработку проектно-сметной документации  по капитальному  ремонту   муниципального учреждения культуры в рамках подпрограммы "Развитие культуры" муниципальной программы Летницкого сельского поселения "Развитие культуры и туризма"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</si>
  <si>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Приложение 3</t>
  </si>
  <si>
    <t>Расходы на разработку проектной сметной  документации  по благоустройству общественной територии Летницкого сельского поселения в рамках подпрограммы «Благоустройство общественных территорий Летницкого сельского поселения» муниципальной программы Летницкого сельского поселения «Формирование современной городской среды в Летницком сельском поселении» (Прочая закупка товаров, работ и услуг)</t>
  </si>
  <si>
    <t>08 1 00 28170</t>
  </si>
  <si>
    <t>к решению Собрания депутатов</t>
  </si>
  <si>
    <t>от 30.09.2024 №89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</si>
</sst>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1"/>
      <color indexed="8"/>
      <name val="Calibri"/>
      <family val="2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Calibri"/>
      <family val="2"/>
    </font>
    <font>
      <b/>
      <sz val="12"/>
      <color theme="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5" fontId="4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justify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49" fontId="0" fillId="2" borderId="0" xfId="0" applyNumberFormat="1" applyFill="1"/>
    <xf numFmtId="164" fontId="2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vertical="center" wrapText="1"/>
    </xf>
    <xf numFmtId="0" fontId="6" fillId="2" borderId="0" xfId="0" applyFont="1" applyFill="1"/>
    <xf numFmtId="0" fontId="3" fillId="2" borderId="0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justify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justify" vertical="center" wrapText="1"/>
    </xf>
    <xf numFmtId="0" fontId="5" fillId="2" borderId="1" xfId="0" applyNumberFormat="1" applyFont="1" applyFill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justify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165" fontId="5" fillId="2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/>
    </xf>
    <xf numFmtId="165" fontId="10" fillId="0" borderId="1" xfId="0" applyNumberFormat="1" applyFont="1" applyFill="1" applyBorder="1" applyAlignment="1">
      <alignment horizontal="right"/>
    </xf>
    <xf numFmtId="0" fontId="0" fillId="0" borderId="0" xfId="0" applyFill="1"/>
    <xf numFmtId="49" fontId="9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AB77"/>
  <sheetViews>
    <sheetView showGridLines="0" tabSelected="1" view="pageBreakPreview" topLeftCell="B1" zoomScale="79" zoomScaleNormal="75" zoomScaleSheetLayoutView="79" workbookViewId="0">
      <selection activeCell="E14" sqref="E9:S14"/>
    </sheetView>
  </sheetViews>
  <sheetFormatPr defaultColWidth="9.140625" defaultRowHeight="10.15" customHeight="1"/>
  <cols>
    <col min="1" max="1" width="8" style="6" hidden="1" customWidth="1"/>
    <col min="2" max="2" width="137.5703125" style="6" customWidth="1"/>
    <col min="3" max="4" width="12.7109375" style="6" customWidth="1"/>
    <col min="5" max="5" width="16.7109375" style="6" customWidth="1"/>
    <col min="6" max="19" width="8" style="6" hidden="1" customWidth="1"/>
    <col min="20" max="20" width="12.7109375" style="6" customWidth="1"/>
    <col min="21" max="21" width="27.140625" style="6" customWidth="1"/>
    <col min="22" max="23" width="8" style="6" hidden="1" customWidth="1"/>
    <col min="24" max="25" width="27.140625" style="6" customWidth="1"/>
    <col min="26" max="26" width="8" style="6" hidden="1" customWidth="1"/>
    <col min="27" max="16384" width="9.140625" style="6"/>
  </cols>
  <sheetData>
    <row r="3" spans="1:28" ht="21.75" customHeight="1">
      <c r="A3" s="8"/>
      <c r="B3" s="31" t="s">
        <v>153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28" ht="26.25" customHeight="1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31" t="s">
        <v>156</v>
      </c>
      <c r="Y4" s="31"/>
      <c r="Z4" s="9"/>
    </row>
    <row r="5" spans="1:28" ht="25.15" customHeight="1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31" t="s">
        <v>87</v>
      </c>
      <c r="Y5" s="31"/>
      <c r="Z5" s="9"/>
    </row>
    <row r="6" spans="1:28" ht="18.7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31" t="s">
        <v>157</v>
      </c>
      <c r="Y6" s="31"/>
      <c r="Z6" s="8"/>
    </row>
    <row r="7" spans="1:28" s="10" customFormat="1" ht="76.5" customHeight="1">
      <c r="B7" s="32" t="s">
        <v>144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8" ht="19.149999999999999" customHeight="1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 t="s">
        <v>0</v>
      </c>
      <c r="Z8" s="11"/>
    </row>
    <row r="9" spans="1:28" ht="15.75" customHeight="1">
      <c r="A9" s="30" t="s">
        <v>10</v>
      </c>
      <c r="B9" s="33"/>
      <c r="C9" s="29" t="s">
        <v>6</v>
      </c>
      <c r="D9" s="29" t="s">
        <v>7</v>
      </c>
      <c r="E9" s="29" t="s">
        <v>8</v>
      </c>
      <c r="F9" s="29" t="s">
        <v>8</v>
      </c>
      <c r="G9" s="29" t="s">
        <v>8</v>
      </c>
      <c r="H9" s="29" t="s">
        <v>8</v>
      </c>
      <c r="I9" s="29" t="s">
        <v>8</v>
      </c>
      <c r="J9" s="29" t="s">
        <v>8</v>
      </c>
      <c r="K9" s="29" t="s">
        <v>8</v>
      </c>
      <c r="L9" s="29" t="s">
        <v>8</v>
      </c>
      <c r="M9" s="29" t="s">
        <v>8</v>
      </c>
      <c r="N9" s="29" t="s">
        <v>8</v>
      </c>
      <c r="O9" s="29" t="s">
        <v>8</v>
      </c>
      <c r="P9" s="29" t="s">
        <v>8</v>
      </c>
      <c r="Q9" s="29" t="s">
        <v>8</v>
      </c>
      <c r="R9" s="29" t="s">
        <v>8</v>
      </c>
      <c r="S9" s="29" t="s">
        <v>8</v>
      </c>
      <c r="T9" s="29" t="s">
        <v>9</v>
      </c>
      <c r="U9" s="29" t="s">
        <v>119</v>
      </c>
      <c r="V9" s="29" t="s">
        <v>1</v>
      </c>
      <c r="W9" s="29" t="s">
        <v>1</v>
      </c>
      <c r="X9" s="29" t="s">
        <v>120</v>
      </c>
      <c r="Y9" s="29" t="s">
        <v>145</v>
      </c>
      <c r="Z9" s="30" t="s">
        <v>10</v>
      </c>
    </row>
    <row r="10" spans="1:28" ht="15.75" customHeight="1">
      <c r="A10" s="30"/>
      <c r="B10" s="34"/>
      <c r="C10" s="29" t="s">
        <v>2</v>
      </c>
      <c r="D10" s="29" t="s">
        <v>3</v>
      </c>
      <c r="E10" s="29" t="s">
        <v>4</v>
      </c>
      <c r="F10" s="29" t="s">
        <v>4</v>
      </c>
      <c r="G10" s="29" t="s">
        <v>4</v>
      </c>
      <c r="H10" s="29" t="s">
        <v>4</v>
      </c>
      <c r="I10" s="29" t="s">
        <v>4</v>
      </c>
      <c r="J10" s="29" t="s">
        <v>4</v>
      </c>
      <c r="K10" s="29" t="s">
        <v>4</v>
      </c>
      <c r="L10" s="29" t="s">
        <v>4</v>
      </c>
      <c r="M10" s="29" t="s">
        <v>4</v>
      </c>
      <c r="N10" s="29" t="s">
        <v>4</v>
      </c>
      <c r="O10" s="29" t="s">
        <v>4</v>
      </c>
      <c r="P10" s="29" t="s">
        <v>4</v>
      </c>
      <c r="Q10" s="29" t="s">
        <v>4</v>
      </c>
      <c r="R10" s="29" t="s">
        <v>4</v>
      </c>
      <c r="S10" s="29" t="s">
        <v>4</v>
      </c>
      <c r="T10" s="29" t="s">
        <v>5</v>
      </c>
      <c r="U10" s="29"/>
      <c r="V10" s="29"/>
      <c r="W10" s="29"/>
      <c r="X10" s="29" t="s">
        <v>1</v>
      </c>
      <c r="Y10" s="29" t="s">
        <v>1</v>
      </c>
      <c r="Z10" s="30"/>
    </row>
    <row r="11" spans="1:28" ht="15" hidden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8" ht="16.7" customHeight="1">
      <c r="A12" s="13" t="s">
        <v>11</v>
      </c>
      <c r="B12" s="13" t="s">
        <v>11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">
        <f>U13+U34+U37+U41+U49+U52+U57+U65+U68+U71+U74</f>
        <v>17185.07</v>
      </c>
      <c r="V12" s="1">
        <f>V13+V34+V37+V41+V49+V52+V57+V65+V68+V73</f>
        <v>0</v>
      </c>
      <c r="W12" s="1">
        <f>W13+W34+W37+W41+W49+W52+W57+W65+W68+W73</f>
        <v>0</v>
      </c>
      <c r="X12" s="1">
        <f>X13+X34+X37+X41+X49+X52+X57+X65+X68+X73</f>
        <v>14530.869999999999</v>
      </c>
      <c r="Y12" s="1">
        <f>Y13+Y34+Y37+Y41+Y49+Y52+Y57+Y65+Y68+Y73</f>
        <v>14977.720000000001</v>
      </c>
      <c r="Z12" s="1" t="e">
        <f>Z13+Z34+Z37+Z41+Z49+Z52+Z57+Z65+Z68+Z73</f>
        <v>#VALUE!</v>
      </c>
    </row>
    <row r="13" spans="1:28" ht="24" customHeight="1">
      <c r="A13" s="13" t="s">
        <v>12</v>
      </c>
      <c r="B13" s="13" t="s">
        <v>12</v>
      </c>
      <c r="C13" s="14" t="s">
        <v>13</v>
      </c>
      <c r="D13" s="14" t="s">
        <v>14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">
        <f>U14+U22+U24</f>
        <v>7268.4</v>
      </c>
      <c r="V13" s="1">
        <f t="shared" ref="V13:Z13" si="0">V14+V22+V24</f>
        <v>0</v>
      </c>
      <c r="W13" s="1">
        <f t="shared" si="0"/>
        <v>0</v>
      </c>
      <c r="X13" s="1">
        <f t="shared" si="0"/>
        <v>7310.9</v>
      </c>
      <c r="Y13" s="1">
        <f t="shared" si="0"/>
        <v>7977.25</v>
      </c>
      <c r="Z13" s="1" t="e">
        <f t="shared" si="0"/>
        <v>#VALUE!</v>
      </c>
      <c r="AB13" s="6">
        <f>16586.9-16592.8</f>
        <v>-5.8999999999978172</v>
      </c>
    </row>
    <row r="14" spans="1:28" ht="46.5" customHeight="1">
      <c r="A14" s="4" t="s">
        <v>15</v>
      </c>
      <c r="B14" s="4" t="s">
        <v>15</v>
      </c>
      <c r="C14" s="5" t="s">
        <v>13</v>
      </c>
      <c r="D14" s="5" t="s">
        <v>16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2">
        <f>U18+U19+U20+U15+U16+U17+U21</f>
        <v>6440.2</v>
      </c>
      <c r="V14" s="2">
        <f t="shared" ref="V14:Y14" si="1">V18+V19+V20+V15+V16+V17+V21</f>
        <v>0</v>
      </c>
      <c r="W14" s="2">
        <f t="shared" si="1"/>
        <v>0</v>
      </c>
      <c r="X14" s="2">
        <f t="shared" si="1"/>
        <v>6883.9</v>
      </c>
      <c r="Y14" s="2">
        <f t="shared" si="1"/>
        <v>7152.05</v>
      </c>
      <c r="Z14" s="4" t="s">
        <v>15</v>
      </c>
    </row>
    <row r="15" spans="1:28" ht="82.5" customHeight="1">
      <c r="A15" s="4" t="s">
        <v>17</v>
      </c>
      <c r="B15" s="16" t="s">
        <v>126</v>
      </c>
      <c r="C15" s="5" t="s">
        <v>13</v>
      </c>
      <c r="D15" s="5" t="s">
        <v>16</v>
      </c>
      <c r="E15" s="5" t="s">
        <v>136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 t="s">
        <v>19</v>
      </c>
      <c r="U15" s="2">
        <v>5540</v>
      </c>
      <c r="V15" s="3"/>
      <c r="W15" s="3"/>
      <c r="X15" s="2">
        <v>6078.7</v>
      </c>
      <c r="Y15" s="2">
        <v>6321.85</v>
      </c>
      <c r="Z15" s="4" t="s">
        <v>17</v>
      </c>
    </row>
    <row r="16" spans="1:28" ht="57" customHeight="1">
      <c r="A16" s="4" t="s">
        <v>20</v>
      </c>
      <c r="B16" s="16" t="s">
        <v>138</v>
      </c>
      <c r="C16" s="5" t="s">
        <v>13</v>
      </c>
      <c r="D16" s="5" t="s">
        <v>16</v>
      </c>
      <c r="E16" s="5" t="s">
        <v>137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 t="s">
        <v>22</v>
      </c>
      <c r="U16" s="2">
        <f>51.9+829.4</f>
        <v>881.3</v>
      </c>
      <c r="V16" s="3"/>
      <c r="W16" s="3"/>
      <c r="X16" s="2">
        <v>650</v>
      </c>
      <c r="Y16" s="2">
        <v>670</v>
      </c>
      <c r="Z16" s="4" t="s">
        <v>20</v>
      </c>
    </row>
    <row r="17" spans="1:26" ht="56.25" customHeight="1">
      <c r="A17" s="4" t="s">
        <v>23</v>
      </c>
      <c r="B17" s="16" t="s">
        <v>127</v>
      </c>
      <c r="C17" s="5" t="s">
        <v>13</v>
      </c>
      <c r="D17" s="5" t="s">
        <v>16</v>
      </c>
      <c r="E17" s="5" t="s">
        <v>137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 t="s">
        <v>24</v>
      </c>
      <c r="U17" s="2">
        <v>18.7</v>
      </c>
      <c r="V17" s="3"/>
      <c r="W17" s="3"/>
      <c r="X17" s="2">
        <v>155</v>
      </c>
      <c r="Y17" s="2">
        <v>160</v>
      </c>
      <c r="Z17" s="4" t="s">
        <v>23</v>
      </c>
    </row>
    <row r="18" spans="1:26" ht="49.5" hidden="1" customHeight="1">
      <c r="A18" s="4" t="s">
        <v>17</v>
      </c>
      <c r="B18" s="4" t="s">
        <v>17</v>
      </c>
      <c r="C18" s="5" t="s">
        <v>13</v>
      </c>
      <c r="D18" s="5" t="s">
        <v>16</v>
      </c>
      <c r="E18" s="5" t="s">
        <v>18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 t="s">
        <v>19</v>
      </c>
      <c r="U18" s="2">
        <v>0</v>
      </c>
      <c r="V18" s="3"/>
      <c r="W18" s="3"/>
      <c r="X18" s="2">
        <v>0</v>
      </c>
      <c r="Y18" s="2">
        <v>0</v>
      </c>
      <c r="Z18" s="4" t="s">
        <v>17</v>
      </c>
    </row>
    <row r="19" spans="1:26" ht="45" hidden="1" customHeight="1">
      <c r="A19" s="4" t="s">
        <v>20</v>
      </c>
      <c r="B19" s="4" t="s">
        <v>102</v>
      </c>
      <c r="C19" s="5" t="s">
        <v>13</v>
      </c>
      <c r="D19" s="5" t="s">
        <v>16</v>
      </c>
      <c r="E19" s="5" t="s">
        <v>21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 t="s">
        <v>22</v>
      </c>
      <c r="U19" s="2">
        <v>0</v>
      </c>
      <c r="V19" s="3"/>
      <c r="W19" s="3"/>
      <c r="X19" s="2">
        <v>0</v>
      </c>
      <c r="Y19" s="2">
        <v>0</v>
      </c>
      <c r="Z19" s="4" t="s">
        <v>20</v>
      </c>
    </row>
    <row r="20" spans="1:26" ht="51.75" hidden="1" customHeight="1">
      <c r="A20" s="4" t="s">
        <v>23</v>
      </c>
      <c r="B20" s="4" t="s">
        <v>23</v>
      </c>
      <c r="C20" s="5" t="s">
        <v>13</v>
      </c>
      <c r="D20" s="5" t="s">
        <v>16</v>
      </c>
      <c r="E20" s="5" t="s">
        <v>21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 t="s">
        <v>24</v>
      </c>
      <c r="U20" s="2">
        <v>0</v>
      </c>
      <c r="V20" s="3"/>
      <c r="W20" s="3"/>
      <c r="X20" s="2">
        <v>0</v>
      </c>
      <c r="Y20" s="2">
        <v>0</v>
      </c>
      <c r="Z20" s="4" t="s">
        <v>23</v>
      </c>
    </row>
    <row r="21" spans="1:26" ht="73.5" customHeight="1">
      <c r="A21" s="15" t="s">
        <v>128</v>
      </c>
      <c r="B21" s="15" t="s">
        <v>129</v>
      </c>
      <c r="C21" s="5" t="s">
        <v>13</v>
      </c>
      <c r="D21" s="5" t="s">
        <v>16</v>
      </c>
      <c r="E21" s="5" t="s">
        <v>130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 t="s">
        <v>22</v>
      </c>
      <c r="U21" s="2">
        <v>0.2</v>
      </c>
      <c r="V21" s="3"/>
      <c r="W21" s="3"/>
      <c r="X21" s="2">
        <v>0.2</v>
      </c>
      <c r="Y21" s="2">
        <v>0.2</v>
      </c>
      <c r="Z21" s="15" t="s">
        <v>128</v>
      </c>
    </row>
    <row r="22" spans="1:26" ht="21.75" customHeight="1">
      <c r="A22" s="4" t="s">
        <v>131</v>
      </c>
      <c r="B22" s="4" t="s">
        <v>131</v>
      </c>
      <c r="C22" s="5" t="s">
        <v>13</v>
      </c>
      <c r="D22" s="5" t="s">
        <v>25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2">
        <v>3</v>
      </c>
      <c r="V22" s="2">
        <f t="shared" ref="V22:W22" si="2">V23</f>
        <v>0</v>
      </c>
      <c r="W22" s="2">
        <f t="shared" si="2"/>
        <v>0</v>
      </c>
      <c r="X22" s="2">
        <v>3</v>
      </c>
      <c r="Y22" s="2">
        <v>3</v>
      </c>
      <c r="Z22" s="4" t="s">
        <v>131</v>
      </c>
    </row>
    <row r="23" spans="1:26" ht="38.25" customHeight="1">
      <c r="A23" s="4" t="s">
        <v>132</v>
      </c>
      <c r="B23" s="4" t="s">
        <v>132</v>
      </c>
      <c r="C23" s="5" t="s">
        <v>13</v>
      </c>
      <c r="D23" s="5" t="s">
        <v>25</v>
      </c>
      <c r="E23" s="5" t="s">
        <v>133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 t="s">
        <v>134</v>
      </c>
      <c r="U23" s="2">
        <v>3</v>
      </c>
      <c r="V23" s="3"/>
      <c r="W23" s="3"/>
      <c r="X23" s="2">
        <v>3</v>
      </c>
      <c r="Y23" s="2">
        <v>3</v>
      </c>
      <c r="Z23" s="4" t="s">
        <v>132</v>
      </c>
    </row>
    <row r="24" spans="1:26" ht="33.4" customHeight="1">
      <c r="A24" s="4" t="s">
        <v>26</v>
      </c>
      <c r="B24" s="4" t="s">
        <v>26</v>
      </c>
      <c r="C24" s="5" t="s">
        <v>13</v>
      </c>
      <c r="D24" s="5" t="s">
        <v>27</v>
      </c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2">
        <f>U25+U26+U27+U28+U29+U30+U31+U32+U33</f>
        <v>825.19999999999993</v>
      </c>
      <c r="V24" s="2">
        <f t="shared" ref="V24:W24" si="3">V25+V26+V27+V28+V29+V30+V31+V32+V33</f>
        <v>0</v>
      </c>
      <c r="W24" s="2">
        <f t="shared" si="3"/>
        <v>0</v>
      </c>
      <c r="X24" s="2">
        <f>X25+X26+X27+X28+X29+X30+X31+X32+X33</f>
        <v>424</v>
      </c>
      <c r="Y24" s="2">
        <f>Y25+Y26+Y27+Y28+Y29+Y30+Y31+Y32+Y33</f>
        <v>822.2</v>
      </c>
      <c r="Z24" s="4" t="s">
        <v>26</v>
      </c>
    </row>
    <row r="25" spans="1:26" ht="46.9" customHeight="1">
      <c r="A25" s="15" t="s">
        <v>28</v>
      </c>
      <c r="B25" s="15" t="s">
        <v>103</v>
      </c>
      <c r="C25" s="5" t="s">
        <v>13</v>
      </c>
      <c r="D25" s="5" t="s">
        <v>27</v>
      </c>
      <c r="E25" s="5" t="s">
        <v>29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 t="s">
        <v>22</v>
      </c>
      <c r="U25" s="2">
        <f>1.2+15.6</f>
        <v>16.8</v>
      </c>
      <c r="V25" s="3"/>
      <c r="W25" s="3"/>
      <c r="X25" s="2">
        <v>15.6</v>
      </c>
      <c r="Y25" s="2">
        <v>15.6</v>
      </c>
      <c r="Z25" s="15" t="s">
        <v>28</v>
      </c>
    </row>
    <row r="26" spans="1:26" ht="69" customHeight="1">
      <c r="A26" s="15" t="s">
        <v>30</v>
      </c>
      <c r="B26" s="15" t="s">
        <v>104</v>
      </c>
      <c r="C26" s="5" t="s">
        <v>13</v>
      </c>
      <c r="D26" s="5" t="s">
        <v>27</v>
      </c>
      <c r="E26" s="5" t="s">
        <v>31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 t="s">
        <v>22</v>
      </c>
      <c r="U26" s="2">
        <f>30+20</f>
        <v>50</v>
      </c>
      <c r="V26" s="3"/>
      <c r="W26" s="3"/>
      <c r="X26" s="2">
        <v>2</v>
      </c>
      <c r="Y26" s="2">
        <v>2</v>
      </c>
      <c r="Z26" s="15" t="s">
        <v>30</v>
      </c>
    </row>
    <row r="27" spans="1:26" ht="63" customHeight="1">
      <c r="A27" s="15" t="s">
        <v>32</v>
      </c>
      <c r="B27" s="15" t="s">
        <v>105</v>
      </c>
      <c r="C27" s="5" t="s">
        <v>13</v>
      </c>
      <c r="D27" s="5" t="s">
        <v>27</v>
      </c>
      <c r="E27" s="5" t="s">
        <v>33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 t="s">
        <v>22</v>
      </c>
      <c r="U27" s="2">
        <v>20.5</v>
      </c>
      <c r="V27" s="3"/>
      <c r="W27" s="3"/>
      <c r="X27" s="2">
        <v>2</v>
      </c>
      <c r="Y27" s="2">
        <v>2</v>
      </c>
      <c r="Z27" s="15" t="s">
        <v>32</v>
      </c>
    </row>
    <row r="28" spans="1:26" ht="68.25" customHeight="1">
      <c r="A28" s="4" t="s">
        <v>34</v>
      </c>
      <c r="B28" s="4" t="s">
        <v>34</v>
      </c>
      <c r="C28" s="5" t="s">
        <v>13</v>
      </c>
      <c r="D28" s="5" t="s">
        <v>27</v>
      </c>
      <c r="E28" s="5" t="s">
        <v>35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 t="s">
        <v>24</v>
      </c>
      <c r="U28" s="2">
        <v>20</v>
      </c>
      <c r="V28" s="3"/>
      <c r="W28" s="3"/>
      <c r="X28" s="2">
        <v>20</v>
      </c>
      <c r="Y28" s="2">
        <v>20</v>
      </c>
      <c r="Z28" s="4" t="s">
        <v>34</v>
      </c>
    </row>
    <row r="29" spans="1:26" ht="73.150000000000006" customHeight="1">
      <c r="A29" s="4"/>
      <c r="B29" s="16" t="s">
        <v>106</v>
      </c>
      <c r="C29" s="5" t="s">
        <v>13</v>
      </c>
      <c r="D29" s="5" t="s">
        <v>27</v>
      </c>
      <c r="E29" s="5" t="s">
        <v>91</v>
      </c>
      <c r="F29" s="5" t="s">
        <v>22</v>
      </c>
      <c r="G29" s="5" t="s">
        <v>88</v>
      </c>
      <c r="H29" s="5" t="s">
        <v>89</v>
      </c>
      <c r="I29" s="5" t="s">
        <v>89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 t="s">
        <v>22</v>
      </c>
      <c r="U29" s="2">
        <v>28</v>
      </c>
      <c r="V29" s="3"/>
      <c r="W29" s="3"/>
      <c r="X29" s="2">
        <v>4</v>
      </c>
      <c r="Y29" s="2">
        <v>4</v>
      </c>
      <c r="Z29" s="4"/>
    </row>
    <row r="30" spans="1:26" ht="57" customHeight="1">
      <c r="A30" s="4" t="s">
        <v>36</v>
      </c>
      <c r="B30" s="4" t="s">
        <v>107</v>
      </c>
      <c r="C30" s="5" t="s">
        <v>13</v>
      </c>
      <c r="D30" s="5" t="s">
        <v>27</v>
      </c>
      <c r="E30" s="5" t="s">
        <v>37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 t="s">
        <v>22</v>
      </c>
      <c r="U30" s="2">
        <f>12+3</f>
        <v>15</v>
      </c>
      <c r="V30" s="3"/>
      <c r="W30" s="3"/>
      <c r="X30" s="2">
        <v>2</v>
      </c>
      <c r="Y30" s="2">
        <v>2</v>
      </c>
      <c r="Z30" s="4" t="s">
        <v>36</v>
      </c>
    </row>
    <row r="31" spans="1:26" ht="45.75" customHeight="1">
      <c r="A31" s="4" t="s">
        <v>38</v>
      </c>
      <c r="B31" s="4" t="s">
        <v>108</v>
      </c>
      <c r="C31" s="5" t="s">
        <v>13</v>
      </c>
      <c r="D31" s="5" t="s">
        <v>27</v>
      </c>
      <c r="E31" s="5" t="s">
        <v>39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 t="s">
        <v>22</v>
      </c>
      <c r="U31" s="2">
        <v>134.1</v>
      </c>
      <c r="V31" s="3"/>
      <c r="W31" s="3"/>
      <c r="X31" s="2">
        <v>1</v>
      </c>
      <c r="Y31" s="2">
        <v>1</v>
      </c>
      <c r="Z31" s="4" t="s">
        <v>38</v>
      </c>
    </row>
    <row r="32" spans="1:26" ht="45.75" customHeight="1">
      <c r="A32" s="4" t="s">
        <v>38</v>
      </c>
      <c r="B32" s="4" t="s">
        <v>122</v>
      </c>
      <c r="C32" s="5" t="s">
        <v>13</v>
      </c>
      <c r="D32" s="5" t="s">
        <v>27</v>
      </c>
      <c r="E32" s="5" t="s">
        <v>39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 t="s">
        <v>24</v>
      </c>
      <c r="U32" s="2">
        <f>92.5+448.3</f>
        <v>540.79999999999995</v>
      </c>
      <c r="V32" s="3"/>
      <c r="W32" s="3"/>
      <c r="X32" s="2">
        <v>1</v>
      </c>
      <c r="Y32" s="2">
        <v>1</v>
      </c>
      <c r="Z32" s="4" t="s">
        <v>38</v>
      </c>
    </row>
    <row r="33" spans="1:26" s="28" customFormat="1" ht="45.75" customHeight="1">
      <c r="A33" s="23"/>
      <c r="B33" s="23" t="s">
        <v>95</v>
      </c>
      <c r="C33" s="24" t="s">
        <v>13</v>
      </c>
      <c r="D33" s="24" t="s">
        <v>27</v>
      </c>
      <c r="E33" s="24" t="s">
        <v>94</v>
      </c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 t="s">
        <v>90</v>
      </c>
      <c r="U33" s="25">
        <v>0</v>
      </c>
      <c r="V33" s="26"/>
      <c r="W33" s="26"/>
      <c r="X33" s="27">
        <v>376.4</v>
      </c>
      <c r="Y33" s="27">
        <v>774.6</v>
      </c>
      <c r="Z33" s="23"/>
    </row>
    <row r="34" spans="1:26" ht="16.7" customHeight="1">
      <c r="A34" s="13" t="s">
        <v>40</v>
      </c>
      <c r="B34" s="13" t="s">
        <v>40</v>
      </c>
      <c r="C34" s="14" t="s">
        <v>41</v>
      </c>
      <c r="D34" s="14" t="s">
        <v>14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2">
        <f>U35</f>
        <v>141.1</v>
      </c>
      <c r="V34" s="2">
        <f t="shared" ref="V34:Y34" si="4">V35</f>
        <v>0</v>
      </c>
      <c r="W34" s="2">
        <f t="shared" si="4"/>
        <v>0</v>
      </c>
      <c r="X34" s="2">
        <f t="shared" si="4"/>
        <v>155</v>
      </c>
      <c r="Y34" s="2">
        <f t="shared" si="4"/>
        <v>169.1</v>
      </c>
      <c r="Z34" s="13" t="s">
        <v>40</v>
      </c>
    </row>
    <row r="35" spans="1:26" ht="33.4" customHeight="1">
      <c r="A35" s="4" t="s">
        <v>42</v>
      </c>
      <c r="B35" s="4" t="s">
        <v>42</v>
      </c>
      <c r="C35" s="5" t="s">
        <v>41</v>
      </c>
      <c r="D35" s="5" t="s">
        <v>43</v>
      </c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2">
        <f>U36</f>
        <v>141.1</v>
      </c>
      <c r="V35" s="2">
        <f t="shared" ref="V35:Y35" si="5">V36</f>
        <v>0</v>
      </c>
      <c r="W35" s="2">
        <f t="shared" si="5"/>
        <v>0</v>
      </c>
      <c r="X35" s="2">
        <f t="shared" si="5"/>
        <v>155</v>
      </c>
      <c r="Y35" s="2">
        <f t="shared" si="5"/>
        <v>169.1</v>
      </c>
      <c r="Z35" s="4" t="s">
        <v>42</v>
      </c>
    </row>
    <row r="36" spans="1:26" ht="49.5" customHeight="1">
      <c r="A36" s="4" t="s">
        <v>44</v>
      </c>
      <c r="B36" s="4" t="s">
        <v>44</v>
      </c>
      <c r="C36" s="5" t="s">
        <v>41</v>
      </c>
      <c r="D36" s="5" t="s">
        <v>43</v>
      </c>
      <c r="E36" s="5" t="s">
        <v>45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 t="s">
        <v>19</v>
      </c>
      <c r="U36" s="2">
        <v>141.1</v>
      </c>
      <c r="V36" s="3"/>
      <c r="W36" s="3"/>
      <c r="X36" s="2">
        <v>155</v>
      </c>
      <c r="Y36" s="2">
        <v>169.1</v>
      </c>
      <c r="Z36" s="4" t="s">
        <v>44</v>
      </c>
    </row>
    <row r="37" spans="1:26" ht="33" customHeight="1">
      <c r="A37" s="13" t="s">
        <v>46</v>
      </c>
      <c r="B37" s="13" t="s">
        <v>46</v>
      </c>
      <c r="C37" s="14" t="s">
        <v>43</v>
      </c>
      <c r="D37" s="14" t="s">
        <v>14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">
        <f>U38</f>
        <v>30</v>
      </c>
      <c r="V37" s="1">
        <f t="shared" ref="V37:Y37" si="6">V38</f>
        <v>0</v>
      </c>
      <c r="W37" s="1">
        <f t="shared" si="6"/>
        <v>0</v>
      </c>
      <c r="X37" s="1">
        <f t="shared" si="6"/>
        <v>10</v>
      </c>
      <c r="Y37" s="1">
        <f t="shared" si="6"/>
        <v>10</v>
      </c>
      <c r="Z37" s="13" t="s">
        <v>46</v>
      </c>
    </row>
    <row r="38" spans="1:26" ht="40.5" customHeight="1">
      <c r="A38" s="4" t="s">
        <v>47</v>
      </c>
      <c r="B38" s="4" t="s">
        <v>47</v>
      </c>
      <c r="C38" s="5" t="s">
        <v>43</v>
      </c>
      <c r="D38" s="5" t="s">
        <v>48</v>
      </c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2">
        <f>U39+U40</f>
        <v>30</v>
      </c>
      <c r="V38" s="2">
        <f t="shared" ref="V38:Y38" si="7">V39+V40</f>
        <v>0</v>
      </c>
      <c r="W38" s="2">
        <f t="shared" si="7"/>
        <v>0</v>
      </c>
      <c r="X38" s="2">
        <f t="shared" si="7"/>
        <v>10</v>
      </c>
      <c r="Y38" s="2">
        <f t="shared" si="7"/>
        <v>10</v>
      </c>
      <c r="Z38" s="4" t="s">
        <v>47</v>
      </c>
    </row>
    <row r="39" spans="1:26" ht="63.75" customHeight="1">
      <c r="A39" s="15" t="s">
        <v>49</v>
      </c>
      <c r="B39" s="15" t="s">
        <v>109</v>
      </c>
      <c r="C39" s="5" t="s">
        <v>43</v>
      </c>
      <c r="D39" s="5" t="s">
        <v>48</v>
      </c>
      <c r="E39" s="5" t="s">
        <v>50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 t="s">
        <v>22</v>
      </c>
      <c r="U39" s="2">
        <v>10</v>
      </c>
      <c r="V39" s="2">
        <f t="shared" ref="V39:W39" si="8">V40</f>
        <v>0</v>
      </c>
      <c r="W39" s="2">
        <f t="shared" si="8"/>
        <v>0</v>
      </c>
      <c r="X39" s="2">
        <v>5</v>
      </c>
      <c r="Y39" s="2">
        <v>5</v>
      </c>
      <c r="Z39" s="15" t="s">
        <v>49</v>
      </c>
    </row>
    <row r="40" spans="1:26" ht="62.25" customHeight="1">
      <c r="A40" s="15" t="s">
        <v>51</v>
      </c>
      <c r="B40" s="15" t="s">
        <v>110</v>
      </c>
      <c r="C40" s="5" t="s">
        <v>43</v>
      </c>
      <c r="D40" s="5" t="s">
        <v>48</v>
      </c>
      <c r="E40" s="5" t="s">
        <v>52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 t="s">
        <v>22</v>
      </c>
      <c r="U40" s="2">
        <v>20</v>
      </c>
      <c r="V40" s="3"/>
      <c r="W40" s="3"/>
      <c r="X40" s="2">
        <v>5</v>
      </c>
      <c r="Y40" s="2">
        <v>5</v>
      </c>
      <c r="Z40" s="15" t="s">
        <v>51</v>
      </c>
    </row>
    <row r="41" spans="1:26" ht="33.4" customHeight="1">
      <c r="A41" s="13" t="s">
        <v>53</v>
      </c>
      <c r="B41" s="13" t="s">
        <v>53</v>
      </c>
      <c r="C41" s="14" t="s">
        <v>54</v>
      </c>
      <c r="D41" s="14" t="s">
        <v>14</v>
      </c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2">
        <f>U42</f>
        <v>3796.4</v>
      </c>
      <c r="V41" s="2">
        <f t="shared" ref="V41:Y41" si="9">V42</f>
        <v>0</v>
      </c>
      <c r="W41" s="2">
        <f t="shared" si="9"/>
        <v>0</v>
      </c>
      <c r="X41" s="2">
        <f t="shared" si="9"/>
        <v>1627.9</v>
      </c>
      <c r="Y41" s="2">
        <f t="shared" si="9"/>
        <v>1394.3000000000002</v>
      </c>
      <c r="Z41" s="13" t="s">
        <v>53</v>
      </c>
    </row>
    <row r="42" spans="1:26" ht="16.7" customHeight="1">
      <c r="A42" s="4" t="s">
        <v>55</v>
      </c>
      <c r="B42" s="4" t="s">
        <v>55</v>
      </c>
      <c r="C42" s="5" t="s">
        <v>54</v>
      </c>
      <c r="D42" s="5" t="s">
        <v>43</v>
      </c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2">
        <f>U43+U44+U45+U46+U48+U47</f>
        <v>3796.4</v>
      </c>
      <c r="V42" s="2">
        <f t="shared" ref="V42:Y42" si="10">V43+V44+V45+V48</f>
        <v>0</v>
      </c>
      <c r="W42" s="2">
        <f t="shared" si="10"/>
        <v>0</v>
      </c>
      <c r="X42" s="2">
        <f t="shared" si="10"/>
        <v>1627.9</v>
      </c>
      <c r="Y42" s="2">
        <f t="shared" si="10"/>
        <v>1394.3000000000002</v>
      </c>
      <c r="Z42" s="4" t="s">
        <v>55</v>
      </c>
    </row>
    <row r="43" spans="1:26" ht="52.15" customHeight="1">
      <c r="A43" s="15" t="s">
        <v>56</v>
      </c>
      <c r="B43" s="15" t="s">
        <v>111</v>
      </c>
      <c r="C43" s="5" t="s">
        <v>54</v>
      </c>
      <c r="D43" s="5" t="s">
        <v>43</v>
      </c>
      <c r="E43" s="5" t="s">
        <v>57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 t="s">
        <v>22</v>
      </c>
      <c r="U43" s="2">
        <f>70+70+1057.9-100+43.8</f>
        <v>1141.7</v>
      </c>
      <c r="V43" s="3"/>
      <c r="W43" s="3"/>
      <c r="X43" s="2">
        <f>1200+2.9</f>
        <v>1202.9000000000001</v>
      </c>
      <c r="Y43" s="2">
        <f>1212.7+7.3+7.4</f>
        <v>1227.4000000000001</v>
      </c>
      <c r="Z43" s="15" t="s">
        <v>56</v>
      </c>
    </row>
    <row r="44" spans="1:26" ht="52.15" customHeight="1">
      <c r="A44" s="15" t="s">
        <v>58</v>
      </c>
      <c r="B44" s="15" t="s">
        <v>112</v>
      </c>
      <c r="C44" s="5" t="s">
        <v>54</v>
      </c>
      <c r="D44" s="5" t="s">
        <v>43</v>
      </c>
      <c r="E44" s="5" t="s">
        <v>59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 t="s">
        <v>22</v>
      </c>
      <c r="U44" s="2">
        <f>192.9-126.2</f>
        <v>66.7</v>
      </c>
      <c r="V44" s="3"/>
      <c r="W44" s="3"/>
      <c r="X44" s="2">
        <f>388.7-23.7</f>
        <v>365</v>
      </c>
      <c r="Y44" s="2">
        <f>276-169.1</f>
        <v>106.9</v>
      </c>
      <c r="Z44" s="15" t="s">
        <v>58</v>
      </c>
    </row>
    <row r="45" spans="1:26" ht="67.5" customHeight="1">
      <c r="A45" s="15" t="s">
        <v>60</v>
      </c>
      <c r="B45" s="15" t="s">
        <v>113</v>
      </c>
      <c r="C45" s="5" t="s">
        <v>54</v>
      </c>
      <c r="D45" s="5" t="s">
        <v>43</v>
      </c>
      <c r="E45" s="5" t="s">
        <v>61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 t="s">
        <v>22</v>
      </c>
      <c r="U45" s="2">
        <f>42.3+10+50</f>
        <v>102.3</v>
      </c>
      <c r="V45" s="3"/>
      <c r="W45" s="3"/>
      <c r="X45" s="2">
        <v>60</v>
      </c>
      <c r="Y45" s="2">
        <v>60</v>
      </c>
      <c r="Z45" s="15" t="s">
        <v>60</v>
      </c>
    </row>
    <row r="46" spans="1:26" ht="72.75" customHeight="1">
      <c r="A46" s="15" t="s">
        <v>62</v>
      </c>
      <c r="B46" s="15" t="s">
        <v>114</v>
      </c>
      <c r="C46" s="5" t="s">
        <v>54</v>
      </c>
      <c r="D46" s="5" t="s">
        <v>43</v>
      </c>
      <c r="E46" s="5" t="s">
        <v>63</v>
      </c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 t="s">
        <v>22</v>
      </c>
      <c r="U46" s="2">
        <f>620+385.4+100+116+8.3</f>
        <v>1229.7</v>
      </c>
      <c r="V46" s="3"/>
      <c r="W46" s="3"/>
      <c r="X46" s="2">
        <v>620</v>
      </c>
      <c r="Y46" s="2">
        <v>620</v>
      </c>
      <c r="Z46" s="15" t="s">
        <v>62</v>
      </c>
    </row>
    <row r="47" spans="1:26" ht="72.75" customHeight="1">
      <c r="A47" s="15" t="s">
        <v>62</v>
      </c>
      <c r="B47" s="15" t="s">
        <v>146</v>
      </c>
      <c r="C47" s="5" t="s">
        <v>54</v>
      </c>
      <c r="D47" s="5" t="s">
        <v>43</v>
      </c>
      <c r="E47" s="5" t="s">
        <v>147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 t="s">
        <v>22</v>
      </c>
      <c r="U47" s="2">
        <v>260</v>
      </c>
      <c r="V47" s="3"/>
      <c r="W47" s="3"/>
      <c r="X47" s="2">
        <v>0</v>
      </c>
      <c r="Y47" s="2">
        <v>0</v>
      </c>
      <c r="Z47" s="15" t="s">
        <v>62</v>
      </c>
    </row>
    <row r="48" spans="1:26" ht="72.75" customHeight="1">
      <c r="A48" s="15" t="s">
        <v>62</v>
      </c>
      <c r="B48" s="15" t="s">
        <v>154</v>
      </c>
      <c r="C48" s="5" t="s">
        <v>54</v>
      </c>
      <c r="D48" s="5" t="s">
        <v>43</v>
      </c>
      <c r="E48" s="5" t="s">
        <v>155</v>
      </c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 t="s">
        <v>22</v>
      </c>
      <c r="U48" s="2">
        <v>996</v>
      </c>
      <c r="V48" s="3"/>
      <c r="W48" s="3"/>
      <c r="X48" s="2">
        <v>0</v>
      </c>
      <c r="Y48" s="2">
        <v>0</v>
      </c>
      <c r="Z48" s="15" t="s">
        <v>62</v>
      </c>
    </row>
    <row r="49" spans="1:27" ht="16.7" customHeight="1">
      <c r="A49" s="13" t="s">
        <v>64</v>
      </c>
      <c r="B49" s="13" t="s">
        <v>64</v>
      </c>
      <c r="C49" s="14" t="s">
        <v>65</v>
      </c>
      <c r="D49" s="14" t="s">
        <v>14</v>
      </c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">
        <f>U50</f>
        <v>5</v>
      </c>
      <c r="V49" s="1">
        <f t="shared" ref="V49:Y50" si="11">V50</f>
        <v>0</v>
      </c>
      <c r="W49" s="1">
        <f t="shared" si="11"/>
        <v>0</v>
      </c>
      <c r="X49" s="1">
        <f t="shared" si="11"/>
        <v>5</v>
      </c>
      <c r="Y49" s="1">
        <f t="shared" si="11"/>
        <v>5</v>
      </c>
      <c r="Z49" s="13" t="s">
        <v>64</v>
      </c>
    </row>
    <row r="50" spans="1:27" ht="33.4" customHeight="1">
      <c r="A50" s="4" t="s">
        <v>66</v>
      </c>
      <c r="B50" s="4" t="s">
        <v>66</v>
      </c>
      <c r="C50" s="5" t="s">
        <v>65</v>
      </c>
      <c r="D50" s="5" t="s">
        <v>54</v>
      </c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2">
        <f>U51</f>
        <v>5</v>
      </c>
      <c r="V50" s="2">
        <f t="shared" si="11"/>
        <v>0</v>
      </c>
      <c r="W50" s="2">
        <f t="shared" si="11"/>
        <v>0</v>
      </c>
      <c r="X50" s="2">
        <f t="shared" si="11"/>
        <v>5</v>
      </c>
      <c r="Y50" s="2">
        <f t="shared" si="11"/>
        <v>5</v>
      </c>
      <c r="Z50" s="4" t="s">
        <v>66</v>
      </c>
    </row>
    <row r="51" spans="1:27" ht="72.75" customHeight="1">
      <c r="A51" s="15" t="s">
        <v>67</v>
      </c>
      <c r="B51" s="15" t="s">
        <v>115</v>
      </c>
      <c r="C51" s="5" t="s">
        <v>65</v>
      </c>
      <c r="D51" s="5" t="s">
        <v>54</v>
      </c>
      <c r="E51" s="5" t="s">
        <v>68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 t="s">
        <v>22</v>
      </c>
      <c r="U51" s="2">
        <v>5</v>
      </c>
      <c r="V51" s="3"/>
      <c r="W51" s="3"/>
      <c r="X51" s="2">
        <v>5</v>
      </c>
      <c r="Y51" s="2">
        <v>5</v>
      </c>
      <c r="Z51" s="15" t="s">
        <v>67</v>
      </c>
    </row>
    <row r="52" spans="1:27" ht="16.7" customHeight="1">
      <c r="A52" s="13" t="s">
        <v>69</v>
      </c>
      <c r="B52" s="13" t="s">
        <v>69</v>
      </c>
      <c r="C52" s="14" t="s">
        <v>70</v>
      </c>
      <c r="D52" s="14" t="s">
        <v>14</v>
      </c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">
        <f>U53+U55</f>
        <v>60.1</v>
      </c>
      <c r="V52" s="1">
        <f t="shared" ref="V52:Y52" si="12">V53+V55</f>
        <v>0</v>
      </c>
      <c r="W52" s="1">
        <f t="shared" si="12"/>
        <v>0</v>
      </c>
      <c r="X52" s="1">
        <f t="shared" si="12"/>
        <v>15.4</v>
      </c>
      <c r="Y52" s="1">
        <f t="shared" si="12"/>
        <v>15.4</v>
      </c>
      <c r="Z52" s="13" t="s">
        <v>69</v>
      </c>
    </row>
    <row r="53" spans="1:27" ht="34.5" customHeight="1">
      <c r="A53" s="4" t="s">
        <v>71</v>
      </c>
      <c r="B53" s="4" t="s">
        <v>71</v>
      </c>
      <c r="C53" s="5" t="s">
        <v>70</v>
      </c>
      <c r="D53" s="5" t="s">
        <v>54</v>
      </c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2">
        <f>U54</f>
        <v>28</v>
      </c>
      <c r="V53" s="2">
        <f t="shared" ref="V53:Y53" si="13">V54</f>
        <v>0</v>
      </c>
      <c r="W53" s="2">
        <f t="shared" si="13"/>
        <v>0</v>
      </c>
      <c r="X53" s="2">
        <f t="shared" si="13"/>
        <v>10.4</v>
      </c>
      <c r="Y53" s="2">
        <f t="shared" si="13"/>
        <v>10.4</v>
      </c>
      <c r="Z53" s="4" t="s">
        <v>71</v>
      </c>
    </row>
    <row r="54" spans="1:27" ht="75.75" customHeight="1">
      <c r="A54" s="15" t="s">
        <v>72</v>
      </c>
      <c r="B54" s="15" t="s">
        <v>116</v>
      </c>
      <c r="C54" s="5" t="s">
        <v>70</v>
      </c>
      <c r="D54" s="5" t="s">
        <v>54</v>
      </c>
      <c r="E54" s="5" t="s">
        <v>73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 t="s">
        <v>22</v>
      </c>
      <c r="U54" s="2">
        <v>28</v>
      </c>
      <c r="V54" s="3"/>
      <c r="W54" s="3"/>
      <c r="X54" s="2">
        <v>10.4</v>
      </c>
      <c r="Y54" s="2">
        <v>10.4</v>
      </c>
      <c r="Z54" s="15" t="s">
        <v>72</v>
      </c>
    </row>
    <row r="55" spans="1:27" ht="33" customHeight="1">
      <c r="A55" s="15"/>
      <c r="B55" s="15" t="s">
        <v>92</v>
      </c>
      <c r="C55" s="5" t="s">
        <v>70</v>
      </c>
      <c r="D55" s="5" t="s">
        <v>70</v>
      </c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2">
        <f>U56</f>
        <v>32.1</v>
      </c>
      <c r="V55" s="3"/>
      <c r="W55" s="3"/>
      <c r="X55" s="2">
        <v>5</v>
      </c>
      <c r="Y55" s="2">
        <v>5</v>
      </c>
      <c r="Z55" s="15"/>
    </row>
    <row r="56" spans="1:27" ht="62.45" customHeight="1">
      <c r="A56" s="15"/>
      <c r="B56" s="15" t="s">
        <v>117</v>
      </c>
      <c r="C56" s="5" t="s">
        <v>70</v>
      </c>
      <c r="D56" s="5" t="s">
        <v>70</v>
      </c>
      <c r="E56" s="5" t="s">
        <v>93</v>
      </c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22</v>
      </c>
      <c r="U56" s="2">
        <f>20+12.1</f>
        <v>32.1</v>
      </c>
      <c r="V56" s="3"/>
      <c r="W56" s="3"/>
      <c r="X56" s="2">
        <v>5</v>
      </c>
      <c r="Y56" s="2">
        <v>5</v>
      </c>
      <c r="Z56" s="15"/>
    </row>
    <row r="57" spans="1:27" ht="16.7" customHeight="1">
      <c r="A57" s="13" t="s">
        <v>74</v>
      </c>
      <c r="B57" s="13" t="s">
        <v>74</v>
      </c>
      <c r="C57" s="14" t="s">
        <v>75</v>
      </c>
      <c r="D57" s="14" t="s">
        <v>14</v>
      </c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2">
        <f>U58</f>
        <v>5609.7699999999995</v>
      </c>
      <c r="V57" s="2">
        <f t="shared" ref="V57:Z57" si="14">V58</f>
        <v>0</v>
      </c>
      <c r="W57" s="2">
        <f t="shared" si="14"/>
        <v>0</v>
      </c>
      <c r="X57" s="2">
        <f>X58</f>
        <v>5241.67</v>
      </c>
      <c r="Y57" s="2">
        <f>Y58</f>
        <v>5241.67</v>
      </c>
      <c r="Z57" s="2" t="str">
        <f t="shared" si="14"/>
        <v>Культура</v>
      </c>
      <c r="AA57" s="2"/>
    </row>
    <row r="58" spans="1:27" ht="16.7" customHeight="1">
      <c r="A58" s="4" t="s">
        <v>76</v>
      </c>
      <c r="B58" s="4" t="s">
        <v>76</v>
      </c>
      <c r="C58" s="5" t="s">
        <v>75</v>
      </c>
      <c r="D58" s="5" t="s">
        <v>13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2">
        <f>U59+U60+U61+U62+U64+U63</f>
        <v>5609.7699999999995</v>
      </c>
      <c r="V58" s="2">
        <f t="shared" ref="V58:Y58" si="15">V59+V60+V61+V64</f>
        <v>0</v>
      </c>
      <c r="W58" s="2">
        <f t="shared" si="15"/>
        <v>0</v>
      </c>
      <c r="X58" s="2">
        <f t="shared" si="15"/>
        <v>5241.67</v>
      </c>
      <c r="Y58" s="2">
        <f t="shared" si="15"/>
        <v>5241.67</v>
      </c>
      <c r="Z58" s="4" t="s">
        <v>76</v>
      </c>
    </row>
    <row r="59" spans="1:27" ht="52.5" customHeight="1">
      <c r="A59" s="4" t="s">
        <v>77</v>
      </c>
      <c r="B59" s="4" t="s">
        <v>77</v>
      </c>
      <c r="C59" s="5" t="s">
        <v>75</v>
      </c>
      <c r="D59" s="5" t="s">
        <v>13</v>
      </c>
      <c r="E59" s="5" t="s">
        <v>78</v>
      </c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 t="s">
        <v>79</v>
      </c>
      <c r="U59" s="2">
        <f>5221.67+6.4</f>
        <v>5228.07</v>
      </c>
      <c r="V59" s="3"/>
      <c r="W59" s="3"/>
      <c r="X59" s="2">
        <v>5221.67</v>
      </c>
      <c r="Y59" s="2">
        <v>5221.67</v>
      </c>
      <c r="Z59" s="4" t="s">
        <v>77</v>
      </c>
    </row>
    <row r="60" spans="1:27" ht="50.25" customHeight="1">
      <c r="A60" s="4" t="s">
        <v>77</v>
      </c>
      <c r="B60" s="4" t="s">
        <v>77</v>
      </c>
      <c r="C60" s="5" t="s">
        <v>75</v>
      </c>
      <c r="D60" s="5" t="s">
        <v>13</v>
      </c>
      <c r="E60" s="5" t="s">
        <v>123</v>
      </c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 t="s">
        <v>22</v>
      </c>
      <c r="U60" s="2">
        <v>20</v>
      </c>
      <c r="V60" s="3"/>
      <c r="W60" s="3"/>
      <c r="X60" s="2">
        <v>20</v>
      </c>
      <c r="Y60" s="2">
        <v>20</v>
      </c>
      <c r="Z60" s="4" t="s">
        <v>77</v>
      </c>
    </row>
    <row r="61" spans="1:27" ht="31.5" hidden="1" customHeight="1">
      <c r="A61" s="4" t="s">
        <v>77</v>
      </c>
      <c r="B61" s="4" t="s">
        <v>141</v>
      </c>
      <c r="C61" s="5" t="s">
        <v>75</v>
      </c>
      <c r="D61" s="5" t="s">
        <v>13</v>
      </c>
      <c r="E61" s="5" t="s">
        <v>142</v>
      </c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 t="s">
        <v>79</v>
      </c>
      <c r="U61" s="2">
        <v>0</v>
      </c>
      <c r="V61" s="3"/>
      <c r="W61" s="3"/>
      <c r="X61" s="2">
        <v>0</v>
      </c>
      <c r="Y61" s="2">
        <v>0</v>
      </c>
      <c r="Z61" s="4" t="s">
        <v>77</v>
      </c>
      <c r="AA61" s="7" t="s">
        <v>143</v>
      </c>
    </row>
    <row r="62" spans="1:27" ht="31.5" hidden="1" customHeight="1">
      <c r="A62" s="4" t="s">
        <v>77</v>
      </c>
      <c r="B62" s="4" t="s">
        <v>121</v>
      </c>
      <c r="C62" s="5" t="s">
        <v>75</v>
      </c>
      <c r="D62" s="5" t="s">
        <v>13</v>
      </c>
      <c r="E62" s="5" t="s">
        <v>124</v>
      </c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 t="s">
        <v>79</v>
      </c>
      <c r="U62" s="2">
        <v>0</v>
      </c>
      <c r="V62" s="3"/>
      <c r="W62" s="3"/>
      <c r="X62" s="2">
        <v>0</v>
      </c>
      <c r="Y62" s="2">
        <v>0</v>
      </c>
      <c r="Z62" s="4" t="s">
        <v>77</v>
      </c>
    </row>
    <row r="63" spans="1:27" ht="31.5" hidden="1" customHeight="1">
      <c r="A63" s="4" t="s">
        <v>77</v>
      </c>
      <c r="B63" s="4" t="s">
        <v>139</v>
      </c>
      <c r="C63" s="5" t="s">
        <v>75</v>
      </c>
      <c r="D63" s="5" t="s">
        <v>13</v>
      </c>
      <c r="E63" s="5" t="s">
        <v>140</v>
      </c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 t="s">
        <v>79</v>
      </c>
      <c r="U63" s="2">
        <v>0</v>
      </c>
      <c r="V63" s="3"/>
      <c r="W63" s="3"/>
      <c r="X63" s="2">
        <v>0</v>
      </c>
      <c r="Y63" s="2">
        <v>0</v>
      </c>
      <c r="Z63" s="4" t="s">
        <v>77</v>
      </c>
    </row>
    <row r="64" spans="1:27" ht="86.25" customHeight="1">
      <c r="A64" s="4" t="s">
        <v>77</v>
      </c>
      <c r="B64" s="16" t="s">
        <v>152</v>
      </c>
      <c r="C64" s="5" t="s">
        <v>75</v>
      </c>
      <c r="D64" s="5" t="s">
        <v>13</v>
      </c>
      <c r="E64" s="5" t="s">
        <v>151</v>
      </c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 t="s">
        <v>79</v>
      </c>
      <c r="U64" s="2">
        <v>361.7</v>
      </c>
      <c r="V64" s="3"/>
      <c r="W64" s="3"/>
      <c r="X64" s="2">
        <v>0</v>
      </c>
      <c r="Y64" s="2">
        <v>0</v>
      </c>
      <c r="Z64" s="4" t="s">
        <v>77</v>
      </c>
    </row>
    <row r="65" spans="1:26" ht="16.7" customHeight="1">
      <c r="A65" s="4" t="s">
        <v>81</v>
      </c>
      <c r="B65" s="13" t="s">
        <v>135</v>
      </c>
      <c r="C65" s="17" t="s">
        <v>80</v>
      </c>
      <c r="D65" s="17" t="s">
        <v>14</v>
      </c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2">
        <f>U66</f>
        <v>195.2</v>
      </c>
      <c r="V65" s="2">
        <f t="shared" ref="V65:Y66" si="16">V66</f>
        <v>0</v>
      </c>
      <c r="W65" s="2">
        <f t="shared" si="16"/>
        <v>0</v>
      </c>
      <c r="X65" s="2">
        <f t="shared" si="16"/>
        <v>160</v>
      </c>
      <c r="Y65" s="2">
        <f t="shared" si="16"/>
        <v>160</v>
      </c>
      <c r="Z65" s="4" t="s">
        <v>81</v>
      </c>
    </row>
    <row r="66" spans="1:26" ht="16.7" customHeight="1">
      <c r="A66" s="4" t="s">
        <v>81</v>
      </c>
      <c r="B66" s="4" t="s">
        <v>81</v>
      </c>
      <c r="C66" s="5" t="s">
        <v>80</v>
      </c>
      <c r="D66" s="5" t="s">
        <v>13</v>
      </c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2">
        <f>U67</f>
        <v>195.2</v>
      </c>
      <c r="V66" s="2">
        <f t="shared" si="16"/>
        <v>0</v>
      </c>
      <c r="W66" s="2">
        <f t="shared" si="16"/>
        <v>0</v>
      </c>
      <c r="X66" s="2">
        <f t="shared" si="16"/>
        <v>160</v>
      </c>
      <c r="Y66" s="2">
        <f t="shared" si="16"/>
        <v>160</v>
      </c>
      <c r="Z66" s="4" t="s">
        <v>81</v>
      </c>
    </row>
    <row r="67" spans="1:26" ht="75.75" customHeight="1">
      <c r="A67" s="15" t="s">
        <v>82</v>
      </c>
      <c r="B67" s="15" t="s">
        <v>82</v>
      </c>
      <c r="C67" s="5" t="s">
        <v>80</v>
      </c>
      <c r="D67" s="5" t="s">
        <v>13</v>
      </c>
      <c r="E67" s="5" t="s">
        <v>96</v>
      </c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 t="s">
        <v>125</v>
      </c>
      <c r="U67" s="2">
        <f>160+35.2</f>
        <v>195.2</v>
      </c>
      <c r="V67" s="3"/>
      <c r="W67" s="3"/>
      <c r="X67" s="2">
        <v>160</v>
      </c>
      <c r="Y67" s="2">
        <v>160</v>
      </c>
      <c r="Z67" s="15" t="s">
        <v>82</v>
      </c>
    </row>
    <row r="68" spans="1:26" ht="16.7" customHeight="1">
      <c r="A68" s="13" t="s">
        <v>83</v>
      </c>
      <c r="B68" s="13" t="s">
        <v>83</v>
      </c>
      <c r="C68" s="14" t="s">
        <v>25</v>
      </c>
      <c r="D68" s="14" t="s">
        <v>14</v>
      </c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">
        <f>U69</f>
        <v>15</v>
      </c>
      <c r="V68" s="1">
        <f t="shared" ref="V68:Y68" si="17">V69</f>
        <v>0</v>
      </c>
      <c r="W68" s="1">
        <f t="shared" si="17"/>
        <v>0</v>
      </c>
      <c r="X68" s="1">
        <f t="shared" si="17"/>
        <v>5</v>
      </c>
      <c r="Y68" s="1">
        <f t="shared" si="17"/>
        <v>5</v>
      </c>
      <c r="Z68" s="13" t="s">
        <v>83</v>
      </c>
    </row>
    <row r="69" spans="1:26" ht="16.7" customHeight="1">
      <c r="A69" s="4" t="s">
        <v>84</v>
      </c>
      <c r="B69" s="4" t="s">
        <v>84</v>
      </c>
      <c r="C69" s="5" t="s">
        <v>25</v>
      </c>
      <c r="D69" s="5" t="s">
        <v>13</v>
      </c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2">
        <f>U70</f>
        <v>15</v>
      </c>
      <c r="V69" s="2">
        <f>V70</f>
        <v>0</v>
      </c>
      <c r="W69" s="2">
        <f>W70</f>
        <v>0</v>
      </c>
      <c r="X69" s="2">
        <f>X70</f>
        <v>5</v>
      </c>
      <c r="Y69" s="2">
        <f>Y70</f>
        <v>5</v>
      </c>
      <c r="Z69" s="4" t="s">
        <v>84</v>
      </c>
    </row>
    <row r="70" spans="1:26" ht="48.6" customHeight="1">
      <c r="A70" s="4"/>
      <c r="B70" s="15" t="s">
        <v>118</v>
      </c>
      <c r="C70" s="5" t="s">
        <v>25</v>
      </c>
      <c r="D70" s="5" t="s">
        <v>13</v>
      </c>
      <c r="E70" s="5" t="s">
        <v>86</v>
      </c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 t="s">
        <v>22</v>
      </c>
      <c r="U70" s="2">
        <v>15</v>
      </c>
      <c r="V70" s="3"/>
      <c r="W70" s="3"/>
      <c r="X70" s="2">
        <v>5</v>
      </c>
      <c r="Y70" s="2">
        <v>5</v>
      </c>
      <c r="Z70" s="4"/>
    </row>
    <row r="71" spans="1:26" ht="16.7" customHeight="1">
      <c r="A71" s="13" t="s">
        <v>83</v>
      </c>
      <c r="B71" s="13"/>
      <c r="C71" s="22" t="s">
        <v>27</v>
      </c>
      <c r="D71" s="22" t="s">
        <v>14</v>
      </c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1">
        <f>U72</f>
        <v>0.5</v>
      </c>
      <c r="V71" s="1">
        <f t="shared" ref="V71:Y71" si="18">V72</f>
        <v>0</v>
      </c>
      <c r="W71" s="1">
        <f t="shared" si="18"/>
        <v>0</v>
      </c>
      <c r="X71" s="1">
        <f t="shared" si="18"/>
        <v>0</v>
      </c>
      <c r="Y71" s="1">
        <f t="shared" si="18"/>
        <v>0</v>
      </c>
      <c r="Z71" s="13" t="s">
        <v>83</v>
      </c>
    </row>
    <row r="72" spans="1:26" ht="16.7" customHeight="1">
      <c r="A72" s="4" t="s">
        <v>84</v>
      </c>
      <c r="B72" s="4"/>
      <c r="C72" s="5" t="s">
        <v>27</v>
      </c>
      <c r="D72" s="5" t="s">
        <v>13</v>
      </c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2">
        <f>U73</f>
        <v>0.5</v>
      </c>
      <c r="V72" s="2">
        <f>V73</f>
        <v>0</v>
      </c>
      <c r="W72" s="2">
        <f>W73</f>
        <v>0</v>
      </c>
      <c r="X72" s="2">
        <f>X73</f>
        <v>0</v>
      </c>
      <c r="Y72" s="2">
        <f>Y73</f>
        <v>0</v>
      </c>
      <c r="Z72" s="4" t="s">
        <v>84</v>
      </c>
    </row>
    <row r="73" spans="1:26" ht="48.6" customHeight="1">
      <c r="A73" s="4"/>
      <c r="B73" s="15" t="s">
        <v>148</v>
      </c>
      <c r="C73" s="5" t="s">
        <v>27</v>
      </c>
      <c r="D73" s="5" t="s">
        <v>13</v>
      </c>
      <c r="E73" s="5" t="s">
        <v>149</v>
      </c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 t="s">
        <v>150</v>
      </c>
      <c r="U73" s="2">
        <v>0.5</v>
      </c>
      <c r="V73" s="3"/>
      <c r="W73" s="3"/>
      <c r="X73" s="2"/>
      <c r="Y73" s="2"/>
      <c r="Z73" s="4"/>
    </row>
    <row r="74" spans="1:26" ht="25.5" customHeight="1">
      <c r="A74" s="4"/>
      <c r="B74" s="4" t="s">
        <v>98</v>
      </c>
      <c r="C74" s="5" t="s">
        <v>97</v>
      </c>
      <c r="D74" s="5" t="s">
        <v>43</v>
      </c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2">
        <f>U75</f>
        <v>63.6</v>
      </c>
      <c r="V74" s="2">
        <f t="shared" ref="V74:Y74" si="19">V75</f>
        <v>0</v>
      </c>
      <c r="W74" s="2">
        <f t="shared" si="19"/>
        <v>0</v>
      </c>
      <c r="X74" s="2">
        <f t="shared" si="19"/>
        <v>60.5</v>
      </c>
      <c r="Y74" s="2">
        <f t="shared" si="19"/>
        <v>62.9</v>
      </c>
      <c r="Z74" s="4"/>
    </row>
    <row r="75" spans="1:26" ht="61.9" customHeight="1">
      <c r="A75" s="15" t="s">
        <v>85</v>
      </c>
      <c r="B75" s="15" t="s">
        <v>101</v>
      </c>
      <c r="C75" s="5" t="s">
        <v>97</v>
      </c>
      <c r="D75" s="5" t="s">
        <v>43</v>
      </c>
      <c r="E75" s="5" t="s">
        <v>99</v>
      </c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 t="s">
        <v>100</v>
      </c>
      <c r="U75" s="2">
        <v>63.6</v>
      </c>
      <c r="V75" s="3"/>
      <c r="W75" s="3"/>
      <c r="X75" s="2">
        <v>60.5</v>
      </c>
      <c r="Y75" s="2">
        <v>62.9</v>
      </c>
      <c r="Z75" s="15" t="s">
        <v>85</v>
      </c>
    </row>
    <row r="76" spans="1:26" ht="78" customHeight="1">
      <c r="A76" s="18"/>
      <c r="B76" s="18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20"/>
      <c r="V76" s="21"/>
      <c r="W76" s="21"/>
      <c r="X76" s="20"/>
      <c r="Y76" s="20"/>
      <c r="Z76" s="18"/>
    </row>
    <row r="77" spans="1:26" ht="34.5" customHeight="1">
      <c r="A77" s="18"/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20"/>
      <c r="V77" s="21"/>
      <c r="W77" s="21"/>
      <c r="X77" s="20"/>
      <c r="Y77" s="20"/>
      <c r="Z77" s="18"/>
    </row>
  </sheetData>
  <mergeCells count="17">
    <mergeCell ref="C9:C10"/>
    <mergeCell ref="T9:T10"/>
    <mergeCell ref="E9:S10"/>
    <mergeCell ref="D9:D10"/>
    <mergeCell ref="A9:A10"/>
    <mergeCell ref="B3:Z3"/>
    <mergeCell ref="B7:Y7"/>
    <mergeCell ref="Z9:Z10"/>
    <mergeCell ref="Y9:Y10"/>
    <mergeCell ref="X4:Y4"/>
    <mergeCell ref="X5:Y5"/>
    <mergeCell ref="X6:Y6"/>
    <mergeCell ref="X9:X10"/>
    <mergeCell ref="W9:W10"/>
    <mergeCell ref="V9:V10"/>
    <mergeCell ref="U9:U10"/>
    <mergeCell ref="B9:B10"/>
  </mergeCells>
  <phoneticPr fontId="0" type="noConversion"/>
  <pageMargins left="0.39370078740157483" right="0.39370078740157483" top="0.59055118110236227" bottom="0.59055118110236227" header="0.39370078740157483" footer="0.39370078740157483"/>
  <pageSetup paperSize="9" scale="50" fitToHeight="0" orientation="landscape" r:id="rId1"/>
  <rowBreaks count="2" manualBreakCount="2">
    <brk id="27" min="1" max="24" man="1"/>
    <brk id="47" min="1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rep:2.43.1.226</dc:description>
  <cp:lastModifiedBy>Admin</cp:lastModifiedBy>
  <cp:lastPrinted>2024-09-20T08:51:13Z</cp:lastPrinted>
  <dcterms:created xsi:type="dcterms:W3CDTF">2017-11-07T05:29:22Z</dcterms:created>
  <dcterms:modified xsi:type="dcterms:W3CDTF">2024-10-07T12:48:59Z</dcterms:modified>
</cp:coreProperties>
</file>