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'Лист1'!$A$1:$DF$52</definedName>
    <definedName name="_xlnm.Print_Area" localSheetId="0">'стр.1'!$A$1:$DF$143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<sst xmlns="http://schemas.openxmlformats.org/spreadsheetml/2006/main" count="757" uniqueCount="405">
  <si>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</si>
  <si>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</si>
  <si>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</si>
  <si>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</si>
  <si>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</si>
  <si>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</si>
  <si>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</si>
  <si>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</si>
  <si>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</si>
  <si>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</si>
  <si>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</si>
  <si>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</si>
  <si>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</si>
  <si>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</si>
  <si>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</si>
  <si>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</si>
  <si>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</si>
  <si>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</si>
  <si>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</si>
  <si>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</si>
  <si>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</si>
  <si>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</si>
  <si>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</si>
  <si>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</si>
  <si>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</si>
  <si>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</si>
  <si>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</si>
  <si>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</si>
  <si>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</si>
  <si>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</si>
  <si>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</si>
  <si>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</si>
  <si>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</si>
  <si>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</si>
  <si>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</si>
  <si>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</si>
  <si>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</si>
  <si>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</si>
  <si>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</si>
  <si>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</si>
  <si>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</si>
  <si>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</si>
  <si>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</si>
  <si>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</si>
  <si>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</si>
  <si>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</si>
  <si>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</si>
  <si>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</si>
  <si>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</si>
  <si>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</si>
  <si>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</si>
  <si>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</si>
  <si>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</si>
  <si>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</si>
  <si>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</si>
  <si>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</si>
  <si>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</si>
  <si>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</si>
  <si>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</si>
  <si>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</si>
  <si>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</si>
  <si>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</si>
  <si>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</si>
  <si>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</si>
  <si>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</si>
  <si>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</si>
  <si>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</si>
  <si>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</si>
  <si>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</si>
  <si>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</si>
  <si>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</si>
  <si>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</si>
  <si>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</si>
  <si>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</si>
  <si>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</si>
  <si>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</si>
  <si>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</si>
  <si>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</si>
  <si>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</si>
  <si>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</si>
  <si>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</si>
  <si>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</si>
  <si>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</si>
  <si>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</si>
  <si>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</si>
  <si>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</si>
  <si>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</si>
  <si>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</si>
  <si>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</si>
  <si>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</si>
  <si>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</si>
  <si>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</si>
  <si>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</si>
  <si>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</si>
  <si>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</si>
  <si>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</si>
  <si>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</si>
  <si>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</si>
  <si>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</si>
  <si>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</si>
  <si>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</si>
  <si>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</si>
  <si>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</si>
  <si>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</si>
  <si>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</si>
  <si>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</si>
  <si>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</si>
  <si>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</si>
  <si>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</si>
  <si>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</si>
  <si>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</si>
  <si>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>161 1 16 33050 10 6000 140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</si>
  <si>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</si>
  <si>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</si>
  <si>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</si>
  <si>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</si>
  <si>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</si>
  <si>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</si>
  <si>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</si>
  <si>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</si>
  <si>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</si>
  <si>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</si>
  <si>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</si>
  <si>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</si>
  <si>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</si>
  <si>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</si>
  <si>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</si>
  <si>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</si>
  <si>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</si>
  <si>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</si>
  <si>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</si>
  <si>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</si>
  <si>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</si>
  <si>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</si>
  <si>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</si>
  <si>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</si>
  <si>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</si>
  <si>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</si>
  <si>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</si>
  <si>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</si>
  <si>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</si>
  <si>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</si>
  <si>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</si>
  <si>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</si>
  <si>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</si>
  <si>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</si>
  <si>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</si>
  <si>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</si>
  <si>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</si>
  <si>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</si>
  <si>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</si>
  <si>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</si>
  <si>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</si>
  <si>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</si>
  <si>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</si>
  <si>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</si>
  <si>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</si>
  <si>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</si>
  <si>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</si>
  <si>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</si>
  <si>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</si>
  <si>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</si>
  <si>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</si>
  <si>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</si>
  <si>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</si>
  <si>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</si>
  <si>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</si>
  <si>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</si>
  <si>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</si>
  <si>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</si>
  <si>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</si>
  <si>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</si>
  <si>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</si>
  <si>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</si>
  <si>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</si>
  <si>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</si>
  <si>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</si>
  <si>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</si>
  <si>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</si>
  <si>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</si>
  <si>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</si>
  <si>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</si>
  <si>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</si>
  <si>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</si>
  <si>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</si>
  <si>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</si>
  <si>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</si>
  <si>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октября</t>
  </si>
  <si>
    <t>01.10.2016</t>
  </si>
  <si>
    <t>951 0503 0230071010 244</t>
  </si>
  <si>
    <t>Иные межбюджетные трансферты на поощрение победителей областного конкурса на звание "Лучшее поселение Ростовской области" (Прочая закупка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</si>
  <si>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</si>
  <si>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</si>
  <si>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</si>
  <si>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</si>
  <si>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</si>
  <si>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</si>
  <si>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</si>
  <si>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</si>
  <si>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</si>
  <si>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</si>
  <si>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</si>
  <si>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161 1 16 33000 00 0000 140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</si>
  <si>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</si>
  <si>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</si>
  <si>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</si>
  <si>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</si>
  <si>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</si>
  <si>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</si>
  <si>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</si>
  <si>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</si>
  <si>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</si>
  <si>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</si>
  <si>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</si>
  <si>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</si>
  <si>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</si>
  <si>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</si>
  <si>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</si>
  <si>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</si>
  <si>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</si>
  <si>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</si>
  <si>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</si>
  <si>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</si>
  <si>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</si>
  <si>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</si>
  <si>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</si>
  <si>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</si>
  <si>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</si>
  <si>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</si>
  <si>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</si>
  <si>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</si>
  <si>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</si>
  <si>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</si>
  <si>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</si>
  <si>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</si>
  <si>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</si>
  <si>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</si>
  <si>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</si>
  <si>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</si>
  <si>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</si>
  <si>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</si>
  <si>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</si>
  <si>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</si>
  <si>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</si>
  <si>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</si>
  <si>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</si>
  <si>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</si>
  <si>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</si>
  <si>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</si>
  <si>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</si>
  <si>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</si>
  <si>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</si>
  <si>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</si>
  <si>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</si>
  <si>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</si>
  <si>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</si>
  <si>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</si>
  <si>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</si>
  <si>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</si>
  <si>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</si>
  <si>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</si>
  <si>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</si>
  <si>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</si>
  <si>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</si>
  <si>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</si>
  <si>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</si>
  <si>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</si>
  <si>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</si>
  <si>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914 1 14 02000 00 0000 430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</si>
  <si>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</si>
  <si>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914 1 14 02050 10 0000 430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</si>
  <si>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</si>
  <si>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</si>
  <si>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</si>
  <si>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</si>
  <si>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</si>
  <si>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</si>
  <si>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</si>
  <si>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</si>
  <si>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</si>
  <si>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</si>
  <si>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</si>
  <si>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</si>
  <si>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</si>
  <si>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</si>
  <si>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</si>
  <si>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</si>
  <si>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</si>
  <si>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</si>
  <si>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</si>
  <si>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</si>
  <si>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</si>
  <si>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</si>
  <si>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</si>
  <si>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</si>
  <si>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</si>
  <si>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</si>
  <si>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</si>
  <si>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</si>
  <si>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</si>
  <si>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</si>
  <si>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</si>
  <si>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</si>
  <si>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</si>
  <si>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</si>
  <si>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</si>
  <si>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</si>
  <si>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</si>
  <si>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</si>
  <si>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</si>
  <si>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</si>
  <si>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</si>
  <si>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</si>
  <si>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</si>
  <si>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</si>
  <si>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</si>
  <si>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</si>
  <si>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</si>
  <si>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</si>
  <si>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</si>
  <si>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</si>
  <si>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951 0409 10100S3460 243</t>
  </si>
  <si>
    <t>951 0409 1010073460 243</t>
  </si>
  <si>
    <t>Глава Летницкого сельского поселения</t>
  </si>
  <si>
    <t>Н.Е. Ткаченко</t>
  </si>
  <si>
    <t>Ведущий специалист по бухгалтерскому учету и отчетности</t>
  </si>
  <si>
    <t>05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</si>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</sst>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15" borderId="19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" fontId="16" fillId="13" borderId="19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49" fontId="7" fillId="13" borderId="12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" fontId="16" fillId="15" borderId="14" xfId="0" applyNumberFormat="1" applyFont="1" applyFill="1" applyBorder="1" applyAlignment="1">
      <alignment horizont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22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16" fillId="15" borderId="16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49" fontId="7" fillId="15" borderId="3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7" fillId="13" borderId="37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/>
    </xf>
    <xf numFmtId="4" fontId="16" fillId="0" borderId="3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3" borderId="38" xfId="0" applyNumberFormat="1" applyFont="1" applyFill="1" applyBorder="1" applyAlignment="1">
      <alignment horizontal="center"/>
    </xf>
    <xf numFmtId="4" fontId="17" fillId="3" borderId="39" xfId="0" applyNumberFormat="1" applyFont="1" applyFill="1" applyBorder="1" applyAlignment="1">
      <alignment horizontal="center"/>
    </xf>
    <xf numFmtId="4" fontId="17" fillId="3" borderId="4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4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3"/>
  <sheetViews>
    <sheetView tabSelected="1" view="pageBreakPreview" zoomScale="75" zoomScaleSheetLayoutView="75" zoomScalePageLayoutView="0" workbookViewId="0" topLeftCell="A1">
      <selection activeCell="AI53" sqref="AI53:BB53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43" t="s">
        <v>299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</row>
    <row r="2" spans="20:110" ht="20.25" customHeight="1" thickBot="1">
      <c r="T2" s="73" t="s">
        <v>158</v>
      </c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O2" s="148" t="s">
        <v>134</v>
      </c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50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46" t="s">
        <v>83</v>
      </c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O3" s="111" t="s">
        <v>159</v>
      </c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3"/>
    </row>
    <row r="4" spans="30:110" ht="15" customHeight="1">
      <c r="AD4" s="46" t="s">
        <v>138</v>
      </c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74" t="s">
        <v>187</v>
      </c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5">
        <v>20</v>
      </c>
      <c r="BO4" s="75"/>
      <c r="BP4" s="75"/>
      <c r="BQ4" s="75"/>
      <c r="BR4" s="76" t="s">
        <v>82</v>
      </c>
      <c r="BS4" s="76"/>
      <c r="BT4" s="76"/>
      <c r="BU4" s="22" t="s">
        <v>139</v>
      </c>
      <c r="CD4" s="46" t="s">
        <v>135</v>
      </c>
      <c r="CE4" s="46"/>
      <c r="CF4" s="46"/>
      <c r="CG4" s="46"/>
      <c r="CH4" s="46"/>
      <c r="CI4" s="46"/>
      <c r="CJ4" s="46"/>
      <c r="CK4" s="46"/>
      <c r="CL4" s="46"/>
      <c r="CM4" s="46"/>
      <c r="CO4" s="106" t="s">
        <v>188</v>
      </c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8"/>
    </row>
    <row r="5" spans="1:110" ht="14.25" customHeight="1">
      <c r="A5" s="35" t="s">
        <v>246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CD5" s="46" t="s">
        <v>136</v>
      </c>
      <c r="CE5" s="46"/>
      <c r="CF5" s="46"/>
      <c r="CG5" s="46"/>
      <c r="CH5" s="46"/>
      <c r="CI5" s="46"/>
      <c r="CJ5" s="46"/>
      <c r="CK5" s="46"/>
      <c r="CL5" s="46"/>
      <c r="CM5" s="46"/>
      <c r="CO5" s="106" t="s">
        <v>255</v>
      </c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8"/>
    </row>
    <row r="6" spans="1:110" ht="12.75" customHeight="1">
      <c r="A6" s="35" t="s">
        <v>247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4" t="s">
        <v>257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D6" s="46" t="s">
        <v>248</v>
      </c>
      <c r="CE6" s="46"/>
      <c r="CF6" s="46"/>
      <c r="CG6" s="46"/>
      <c r="CH6" s="46"/>
      <c r="CI6" s="46"/>
      <c r="CJ6" s="46"/>
      <c r="CK6" s="46"/>
      <c r="CL6" s="46"/>
      <c r="CM6" s="46"/>
      <c r="CO6" s="106" t="s">
        <v>256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</row>
    <row r="7" spans="1:110" ht="17.25" customHeight="1">
      <c r="A7" s="35" t="s">
        <v>249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102" t="s">
        <v>49</v>
      </c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D7" s="46" t="s">
        <v>298</v>
      </c>
      <c r="CE7" s="46"/>
      <c r="CF7" s="46"/>
      <c r="CG7" s="46"/>
      <c r="CH7" s="46"/>
      <c r="CI7" s="46"/>
      <c r="CJ7" s="46"/>
      <c r="CK7" s="46"/>
      <c r="CL7" s="46"/>
      <c r="CM7" s="46"/>
      <c r="CO7" s="106" t="s">
        <v>300</v>
      </c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8"/>
    </row>
    <row r="8" spans="1:110" ht="15" customHeight="1">
      <c r="A8" s="35" t="s">
        <v>301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CM8" s="25"/>
      <c r="CO8" s="106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8"/>
    </row>
    <row r="9" spans="1:110" ht="15" customHeight="1" thickBot="1">
      <c r="A9" s="35" t="s">
        <v>166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CD9" s="46"/>
      <c r="CE9" s="46"/>
      <c r="CF9" s="46"/>
      <c r="CG9" s="46"/>
      <c r="CH9" s="46"/>
      <c r="CI9" s="46"/>
      <c r="CJ9" s="46"/>
      <c r="CK9" s="46"/>
      <c r="CL9" s="46"/>
      <c r="CM9" s="46"/>
      <c r="CO9" s="99" t="s">
        <v>137</v>
      </c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1"/>
    </row>
    <row r="10" spans="1:110" ht="23.25" customHeight="1">
      <c r="A10" s="109" t="s">
        <v>160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</row>
    <row r="11" spans="1:110" ht="48" customHeight="1">
      <c r="A11" s="125" t="s">
        <v>127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 t="s">
        <v>128</v>
      </c>
      <c r="AD11" s="105"/>
      <c r="AE11" s="105"/>
      <c r="AF11" s="105"/>
      <c r="AG11" s="105"/>
      <c r="AH11" s="105"/>
      <c r="AI11" s="105" t="s">
        <v>252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 t="s">
        <v>167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 t="s">
        <v>129</v>
      </c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 t="s">
        <v>130</v>
      </c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10"/>
    </row>
    <row r="12" spans="1:110" s="26" customFormat="1" ht="18" customHeight="1" thickBot="1">
      <c r="A12" s="125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3">
        <v>2</v>
      </c>
      <c r="AD12" s="103"/>
      <c r="AE12" s="103"/>
      <c r="AF12" s="103"/>
      <c r="AG12" s="103"/>
      <c r="AH12" s="103"/>
      <c r="AI12" s="103">
        <v>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>
        <v>4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>
        <v>5</v>
      </c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>
        <v>6</v>
      </c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4"/>
    </row>
    <row r="13" spans="1:111" s="21" customFormat="1" ht="24" customHeight="1">
      <c r="A13" s="126" t="s">
        <v>161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128" t="s">
        <v>132</v>
      </c>
      <c r="AD13" s="116"/>
      <c r="AE13" s="116"/>
      <c r="AF13" s="116"/>
      <c r="AG13" s="116"/>
      <c r="AH13" s="117"/>
      <c r="AI13" s="115" t="s">
        <v>133</v>
      </c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  <c r="BC13" s="118">
        <f>SUM(BC15+BC127)</f>
        <v>28614700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20"/>
      <c r="BW13" s="118">
        <f>BW15+BW127</f>
        <v>15211215.98</v>
      </c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20"/>
      <c r="CO13" s="118">
        <f>SUM(BC13-BW13)</f>
        <v>13403484.02</v>
      </c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51"/>
      <c r="DG13" s="28"/>
    </row>
    <row r="14" spans="1:110" ht="12.75" customHeight="1">
      <c r="A14" s="38" t="s">
        <v>131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  <c r="AC14" s="129"/>
      <c r="AD14" s="48"/>
      <c r="AE14" s="48"/>
      <c r="AF14" s="48"/>
      <c r="AG14" s="48"/>
      <c r="AH14" s="49"/>
      <c r="AI14" s="47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9"/>
      <c r="BC14" s="60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2"/>
      <c r="BW14" s="60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2"/>
      <c r="CO14" s="60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96"/>
    </row>
    <row r="15" spans="1:110" s="32" customFormat="1" ht="18.75" customHeight="1">
      <c r="A15" s="90" t="s">
        <v>294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1"/>
      <c r="AC15" s="137" t="s">
        <v>132</v>
      </c>
      <c r="AD15" s="134"/>
      <c r="AE15" s="134"/>
      <c r="AF15" s="134"/>
      <c r="AG15" s="134"/>
      <c r="AH15" s="135"/>
      <c r="AI15" s="133" t="s">
        <v>237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5"/>
      <c r="BC15" s="121">
        <f>BC16+BC26+BC32+BC66+BC83+BC94+BC118+BC109</f>
        <v>11043400</v>
      </c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21">
        <f>BW16+BW26+BW32+BW66+BW83+BW94+BW118+BW105+BW109</f>
        <v>12025621.39</v>
      </c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3"/>
      <c r="CO15" s="121">
        <f>SUM(BC15-BW15)</f>
        <v>-982221.3900000006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4"/>
    </row>
    <row r="16" spans="1:111" ht="18.75" customHeight="1">
      <c r="A16" s="84" t="s">
        <v>169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  <c r="AC16" s="130" t="s">
        <v>132</v>
      </c>
      <c r="AD16" s="131"/>
      <c r="AE16" s="131"/>
      <c r="AF16" s="131"/>
      <c r="AG16" s="131"/>
      <c r="AH16" s="132"/>
      <c r="AI16" s="136" t="s">
        <v>378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92">
        <f>SUM(BC17)</f>
        <v>4644800</v>
      </c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114"/>
      <c r="BW16" s="92">
        <f>SUM(BW17)</f>
        <v>3107989.73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114"/>
      <c r="CO16" s="92">
        <f>SUM(BC16-BW16)</f>
        <v>1536810.27</v>
      </c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28"/>
    </row>
    <row r="17" spans="1:110" s="21" customFormat="1" ht="17.25" customHeight="1">
      <c r="A17" s="50" t="s">
        <v>170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138" t="s">
        <v>132</v>
      </c>
      <c r="AD17" s="139"/>
      <c r="AE17" s="139"/>
      <c r="AF17" s="139"/>
      <c r="AG17" s="139"/>
      <c r="AH17" s="140"/>
      <c r="AI17" s="141" t="s">
        <v>379</v>
      </c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77">
        <f>BC18</f>
        <v>4644800</v>
      </c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>
        <f>BW18+BW22</f>
        <v>3107989.73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9"/>
      <c r="CO17" s="77">
        <f>SUM(BC17-BW17)</f>
        <v>1536810.27</v>
      </c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95"/>
    </row>
    <row r="18" spans="1:110" s="21" customFormat="1" ht="122.25" customHeight="1">
      <c r="A18" s="50" t="s">
        <v>295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138" t="s">
        <v>132</v>
      </c>
      <c r="AD18" s="139"/>
      <c r="AE18" s="139"/>
      <c r="AF18" s="139"/>
      <c r="AG18" s="139"/>
      <c r="AH18" s="140"/>
      <c r="AI18" s="141" t="s">
        <v>380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/>
      <c r="BC18" s="77">
        <v>4644800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9"/>
      <c r="BW18" s="77">
        <f>BW19+BW21+BW20</f>
        <v>2064422.88</v>
      </c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9"/>
      <c r="CO18" s="77">
        <f>BC18-BW18</f>
        <v>2580377.12</v>
      </c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95"/>
    </row>
    <row r="19" spans="1:110" ht="150.75" customHeight="1">
      <c r="A19" s="38" t="s">
        <v>297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129" t="s">
        <v>132</v>
      </c>
      <c r="AD19" s="48"/>
      <c r="AE19" s="48"/>
      <c r="AF19" s="48"/>
      <c r="AG19" s="48"/>
      <c r="AH19" s="49"/>
      <c r="AI19" s="47" t="s">
        <v>381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9"/>
      <c r="BC19" s="60" t="s">
        <v>254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2"/>
      <c r="BW19" s="60">
        <v>2064137.88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2"/>
      <c r="CO19" s="60">
        <f aca="true" t="shared" si="0" ref="CO19:CO25">-BW19</f>
        <v>-2064137.88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96"/>
    </row>
    <row r="20" spans="1:110" ht="121.5" customHeight="1">
      <c r="A20" s="38" t="s">
        <v>305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129" t="s">
        <v>132</v>
      </c>
      <c r="AD20" s="48"/>
      <c r="AE20" s="48"/>
      <c r="AF20" s="48"/>
      <c r="AG20" s="48"/>
      <c r="AH20" s="49"/>
      <c r="AI20" s="47" t="s">
        <v>304</v>
      </c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9"/>
      <c r="BC20" s="60" t="s">
        <v>254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2"/>
      <c r="BW20" s="60">
        <v>285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2"/>
      <c r="CO20" s="60">
        <f t="shared" si="0"/>
        <v>-285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96"/>
    </row>
    <row r="21" spans="1:110" ht="140.25" customHeight="1" hidden="1">
      <c r="A21" s="38" t="s">
        <v>397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129" t="s">
        <v>132</v>
      </c>
      <c r="AD21" s="48"/>
      <c r="AE21" s="48"/>
      <c r="AF21" s="48"/>
      <c r="AG21" s="48"/>
      <c r="AH21" s="49"/>
      <c r="AI21" s="47" t="s">
        <v>94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9"/>
      <c r="BC21" s="60" t="s">
        <v>254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2"/>
      <c r="BW21" s="60">
        <v>0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2"/>
      <c r="CO21" s="60">
        <f t="shared" si="0"/>
        <v>0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96"/>
    </row>
    <row r="22" spans="1:110" s="21" customFormat="1" ht="74.25" customHeight="1">
      <c r="A22" s="50" t="s">
        <v>150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138" t="s">
        <v>132</v>
      </c>
      <c r="AD22" s="139"/>
      <c r="AE22" s="139"/>
      <c r="AF22" s="139"/>
      <c r="AG22" s="139"/>
      <c r="AH22" s="140"/>
      <c r="AI22" s="141" t="s">
        <v>382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40"/>
      <c r="BC22" s="77" t="s">
        <v>254</v>
      </c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9"/>
      <c r="BW22" s="77">
        <f>BW23+BW25+BW24</f>
        <v>1043566.85</v>
      </c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9"/>
      <c r="CO22" s="77">
        <f t="shared" si="0"/>
        <v>-1043566.85</v>
      </c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95"/>
    </row>
    <row r="23" spans="1:110" s="23" customFormat="1" ht="111" customHeight="1">
      <c r="A23" s="38" t="s">
        <v>70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36" t="s">
        <v>132</v>
      </c>
      <c r="AD23" s="37"/>
      <c r="AE23" s="37"/>
      <c r="AF23" s="37"/>
      <c r="AG23" s="37"/>
      <c r="AH23" s="37"/>
      <c r="AI23" s="37" t="s">
        <v>383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65" t="s">
        <v>254</v>
      </c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1041382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>
        <f t="shared" si="0"/>
        <v>-1041382</v>
      </c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98"/>
    </row>
    <row r="24" spans="1:110" s="23" customFormat="1" ht="81" customHeight="1">
      <c r="A24" s="38" t="s">
        <v>398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36" t="s">
        <v>132</v>
      </c>
      <c r="AD24" s="37"/>
      <c r="AE24" s="37"/>
      <c r="AF24" s="37"/>
      <c r="AG24" s="37"/>
      <c r="AH24" s="37"/>
      <c r="AI24" s="37" t="s">
        <v>399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65" t="s">
        <v>254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>
        <v>2184.85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>
        <f t="shared" si="0"/>
        <v>-2184.85</v>
      </c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98"/>
    </row>
    <row r="25" spans="1:110" s="23" customFormat="1" ht="115.5" customHeight="1" hidden="1">
      <c r="A25" s="38" t="s">
        <v>296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36" t="s">
        <v>132</v>
      </c>
      <c r="AD25" s="37"/>
      <c r="AE25" s="37"/>
      <c r="AF25" s="37"/>
      <c r="AG25" s="37"/>
      <c r="AH25" s="37"/>
      <c r="AI25" s="37" t="s">
        <v>40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65" t="s">
        <v>254</v>
      </c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>
        <v>0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>
        <f t="shared" si="0"/>
        <v>0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98"/>
    </row>
    <row r="26" spans="1:111" s="30" customFormat="1" ht="48" customHeight="1">
      <c r="A26" s="84" t="s">
        <v>52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83" t="s">
        <v>132</v>
      </c>
      <c r="AD26" s="67"/>
      <c r="AE26" s="67"/>
      <c r="AF26" s="67"/>
      <c r="AG26" s="67"/>
      <c r="AH26" s="67"/>
      <c r="AI26" s="67" t="s">
        <v>313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4">
        <f>BC27</f>
        <v>1316300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>
        <f>BW27+BW47</f>
        <v>1094367.5099999998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92">
        <f aca="true" t="shared" si="1" ref="CO26:CO35">BC26-BW26</f>
        <v>221932.49000000022</v>
      </c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4"/>
      <c r="DG26" s="29"/>
    </row>
    <row r="27" spans="1:110" s="21" customFormat="1" ht="48" customHeight="1">
      <c r="A27" s="50" t="s">
        <v>51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68" t="s">
        <v>132</v>
      </c>
      <c r="AD27" s="66"/>
      <c r="AE27" s="66"/>
      <c r="AF27" s="66"/>
      <c r="AG27" s="66"/>
      <c r="AH27" s="66"/>
      <c r="AI27" s="66" t="s">
        <v>314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3">
        <f>BC28+BC29+BC30</f>
        <v>1316300</v>
      </c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>
        <f>BW28+BW29+BW30+BW31</f>
        <v>1094367.5099999998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>
        <f t="shared" si="1"/>
        <v>221932.49000000022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72"/>
    </row>
    <row r="28" spans="1:110" ht="97.5" customHeight="1">
      <c r="A28" s="38" t="s">
        <v>53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40" t="s">
        <v>132</v>
      </c>
      <c r="AD28" s="41"/>
      <c r="AE28" s="41"/>
      <c r="AF28" s="41"/>
      <c r="AG28" s="41"/>
      <c r="AH28" s="41"/>
      <c r="AI28" s="41" t="s">
        <v>315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2">
        <v>458900</v>
      </c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>
        <v>367825.98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>
        <f t="shared" si="1"/>
        <v>91074.02000000002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71"/>
    </row>
    <row r="29" spans="1:110" ht="128.25" customHeight="1">
      <c r="A29" s="38" t="s">
        <v>56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40" t="s">
        <v>132</v>
      </c>
      <c r="AD29" s="41"/>
      <c r="AE29" s="41"/>
      <c r="AF29" s="41"/>
      <c r="AG29" s="41"/>
      <c r="AH29" s="41"/>
      <c r="AI29" s="41" t="s">
        <v>316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2">
        <v>9200</v>
      </c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>
        <v>5862.47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>
        <f t="shared" si="1"/>
        <v>3337.5299999999997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71"/>
    </row>
    <row r="30" spans="1:110" ht="109.5" customHeight="1">
      <c r="A30" s="38" t="s">
        <v>57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  <c r="AC30" s="40" t="s">
        <v>132</v>
      </c>
      <c r="AD30" s="41"/>
      <c r="AE30" s="41"/>
      <c r="AF30" s="41"/>
      <c r="AG30" s="41"/>
      <c r="AH30" s="41"/>
      <c r="AI30" s="41" t="s">
        <v>317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2">
        <v>848200</v>
      </c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>
        <v>771469.91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>
        <f t="shared" si="1"/>
        <v>76730.08999999997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71"/>
    </row>
    <row r="31" spans="1:110" ht="105" customHeight="1">
      <c r="A31" s="38" t="s">
        <v>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40" t="s">
        <v>132</v>
      </c>
      <c r="AD31" s="41"/>
      <c r="AE31" s="41"/>
      <c r="AF31" s="41"/>
      <c r="AG31" s="41"/>
      <c r="AH31" s="41"/>
      <c r="AI31" s="41" t="s">
        <v>318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2" t="s">
        <v>254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>
        <v>-50790.85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>
        <f>-BW31</f>
        <v>50790.85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71"/>
    </row>
    <row r="32" spans="1:111" s="30" customFormat="1" ht="24" customHeight="1">
      <c r="A32" s="84" t="s">
        <v>171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83" t="s">
        <v>132</v>
      </c>
      <c r="AD32" s="67"/>
      <c r="AE32" s="67"/>
      <c r="AF32" s="67"/>
      <c r="AG32" s="67"/>
      <c r="AH32" s="67"/>
      <c r="AI32" s="67" t="s">
        <v>319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4">
        <f>SUM(BC33+BC53)</f>
        <v>480000</v>
      </c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>
        <f>BW33+BW53</f>
        <v>5629094.48</v>
      </c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92">
        <f t="shared" si="1"/>
        <v>-5149094.48</v>
      </c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4"/>
      <c r="DG32" s="29"/>
    </row>
    <row r="33" spans="1:110" s="21" customFormat="1" ht="36" customHeight="1" hidden="1">
      <c r="A33" s="50" t="s">
        <v>307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68" t="s">
        <v>132</v>
      </c>
      <c r="AD33" s="66"/>
      <c r="AE33" s="66"/>
      <c r="AF33" s="66"/>
      <c r="AG33" s="66"/>
      <c r="AH33" s="66"/>
      <c r="AI33" s="66" t="s">
        <v>327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>
        <f>BW34+BW43+BW50</f>
        <v>0</v>
      </c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>
        <f t="shared" si="1"/>
        <v>0</v>
      </c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72"/>
    </row>
    <row r="34" spans="1:110" s="21" customFormat="1" ht="50.25" customHeight="1" hidden="1">
      <c r="A34" s="50" t="s">
        <v>86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68" t="s">
        <v>132</v>
      </c>
      <c r="AD34" s="66"/>
      <c r="AE34" s="66"/>
      <c r="AF34" s="66"/>
      <c r="AG34" s="66"/>
      <c r="AH34" s="66"/>
      <c r="AI34" s="66" t="s">
        <v>328</v>
      </c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3" t="str">
        <f>BC35</f>
        <v>-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>
        <f>BW35+BW38</f>
        <v>0</v>
      </c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 t="e">
        <f t="shared" si="1"/>
        <v>#VALUE!</v>
      </c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72"/>
    </row>
    <row r="35" spans="1:110" s="21" customFormat="1" ht="50.25" customHeight="1" hidden="1">
      <c r="A35" s="142" t="s">
        <v>98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68" t="s">
        <v>132</v>
      </c>
      <c r="AD35" s="66"/>
      <c r="AE35" s="66"/>
      <c r="AF35" s="66"/>
      <c r="AG35" s="66"/>
      <c r="AH35" s="66"/>
      <c r="AI35" s="66" t="s">
        <v>329</v>
      </c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3" t="s">
        <v>254</v>
      </c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>
        <f>BW36+BW37</f>
        <v>0</v>
      </c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 t="e">
        <f t="shared" si="1"/>
        <v>#VALUE!</v>
      </c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72"/>
    </row>
    <row r="36" spans="1:110" ht="93" customHeight="1" hidden="1">
      <c r="A36" s="146" t="s">
        <v>65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40" t="s">
        <v>132</v>
      </c>
      <c r="AD36" s="41"/>
      <c r="AE36" s="41"/>
      <c r="AF36" s="41"/>
      <c r="AG36" s="41"/>
      <c r="AH36" s="41"/>
      <c r="AI36" s="41" t="s">
        <v>330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2" t="s">
        <v>254</v>
      </c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>
        <v>0</v>
      </c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>
        <f>-BW36</f>
        <v>0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71"/>
    </row>
    <row r="37" spans="1:110" ht="50.25" customHeight="1" hidden="1">
      <c r="A37" s="146" t="s">
        <v>98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  <c r="AC37" s="40" t="s">
        <v>132</v>
      </c>
      <c r="AD37" s="41"/>
      <c r="AE37" s="41"/>
      <c r="AF37" s="41"/>
      <c r="AG37" s="41"/>
      <c r="AH37" s="41"/>
      <c r="AI37" s="41" t="s">
        <v>331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2" t="s">
        <v>254</v>
      </c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>
        <v>0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>
        <f>-BW37</f>
        <v>0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71"/>
    </row>
    <row r="38" spans="1:110" s="27" customFormat="1" ht="69.75" customHeight="1" hidden="1">
      <c r="A38" s="144" t="s">
        <v>96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44" t="s">
        <v>132</v>
      </c>
      <c r="AD38" s="45"/>
      <c r="AE38" s="45"/>
      <c r="AF38" s="45"/>
      <c r="AG38" s="45"/>
      <c r="AH38" s="45"/>
      <c r="AI38" s="45" t="s">
        <v>99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97" t="s">
        <v>254</v>
      </c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f>BW41</f>
        <v>0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>-BW38</f>
        <v>0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152"/>
    </row>
    <row r="39" spans="1:110" s="23" customFormat="1" ht="69.75" customHeight="1" hidden="1">
      <c r="A39" s="153" t="s">
        <v>96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/>
      <c r="AC39" s="36" t="s">
        <v>132</v>
      </c>
      <c r="AD39" s="37"/>
      <c r="AE39" s="37"/>
      <c r="AF39" s="37"/>
      <c r="AG39" s="37"/>
      <c r="AH39" s="37"/>
      <c r="AI39" s="37" t="s">
        <v>88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65" t="s">
        <v>254</v>
      </c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>
        <v>0</v>
      </c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>
        <f>-BW39</f>
        <v>0</v>
      </c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98"/>
    </row>
    <row r="40" spans="1:110" s="23" customFormat="1" ht="15" customHeight="1" hidden="1">
      <c r="A40" s="69" t="s">
        <v>308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36" t="s">
        <v>132</v>
      </c>
      <c r="AD40" s="37"/>
      <c r="AE40" s="37"/>
      <c r="AF40" s="37"/>
      <c r="AG40" s="37"/>
      <c r="AH40" s="37"/>
      <c r="AI40" s="37" t="s">
        <v>184</v>
      </c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65" t="s">
        <v>254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>
        <v>0</v>
      </c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>
        <f aca="true" t="shared" si="2" ref="CO40:CO48">-BW40</f>
        <v>0</v>
      </c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98"/>
    </row>
    <row r="41" spans="1:110" s="23" customFormat="1" ht="69" customHeight="1" hidden="1">
      <c r="A41" s="69" t="s">
        <v>107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36" t="s">
        <v>132</v>
      </c>
      <c r="AD41" s="37"/>
      <c r="AE41" s="37"/>
      <c r="AF41" s="37"/>
      <c r="AG41" s="37"/>
      <c r="AH41" s="37"/>
      <c r="AI41" s="37" t="s">
        <v>108</v>
      </c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65" t="s">
        <v>254</v>
      </c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>
        <v>0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>
        <f t="shared" si="2"/>
        <v>0</v>
      </c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98"/>
    </row>
    <row r="42" spans="1:110" s="23" customFormat="1" ht="15" customHeight="1" hidden="1">
      <c r="A42" s="153" t="s">
        <v>96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4"/>
      <c r="AC42" s="36" t="s">
        <v>132</v>
      </c>
      <c r="AD42" s="37"/>
      <c r="AE42" s="37"/>
      <c r="AF42" s="37"/>
      <c r="AG42" s="37"/>
      <c r="AH42" s="37"/>
      <c r="AI42" s="37" t="s">
        <v>104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65" t="s">
        <v>254</v>
      </c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>
        <v>0</v>
      </c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>
        <f t="shared" si="2"/>
        <v>0</v>
      </c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98"/>
    </row>
    <row r="43" spans="1:110" s="21" customFormat="1" ht="71.25" customHeight="1" hidden="1">
      <c r="A43" s="50" t="s">
        <v>289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68" t="s">
        <v>132</v>
      </c>
      <c r="AD43" s="66"/>
      <c r="AE43" s="66"/>
      <c r="AF43" s="66"/>
      <c r="AG43" s="66"/>
      <c r="AH43" s="66"/>
      <c r="AI43" s="66" t="s">
        <v>332</v>
      </c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3" t="str">
        <f>BC44</f>
        <v>-</v>
      </c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>
        <f>BW44</f>
        <v>0</v>
      </c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>
        <f>-BW43</f>
        <v>0</v>
      </c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72"/>
    </row>
    <row r="44" spans="1:110" s="21" customFormat="1" ht="69" customHeight="1" hidden="1">
      <c r="A44" s="50" t="s">
        <v>106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68" t="s">
        <v>132</v>
      </c>
      <c r="AD44" s="66"/>
      <c r="AE44" s="66"/>
      <c r="AF44" s="66"/>
      <c r="AG44" s="66"/>
      <c r="AH44" s="66"/>
      <c r="AI44" s="66" t="s">
        <v>333</v>
      </c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3" t="s">
        <v>254</v>
      </c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>
        <f>BW45+BW46</f>
        <v>0</v>
      </c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>
        <f>-BW44</f>
        <v>0</v>
      </c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72"/>
    </row>
    <row r="45" spans="1:110" ht="104.25" customHeight="1" hidden="1">
      <c r="A45" s="38" t="s">
        <v>72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0" t="s">
        <v>132</v>
      </c>
      <c r="AD45" s="41"/>
      <c r="AE45" s="41"/>
      <c r="AF45" s="41"/>
      <c r="AG45" s="41"/>
      <c r="AH45" s="41"/>
      <c r="AI45" s="41" t="s">
        <v>334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 t="s">
        <v>254</v>
      </c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>
        <f>-BW45</f>
        <v>0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71"/>
    </row>
    <row r="46" spans="1:110" ht="63" customHeight="1" hidden="1">
      <c r="A46" s="38" t="s">
        <v>64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0" t="s">
        <v>132</v>
      </c>
      <c r="AD46" s="41"/>
      <c r="AE46" s="41"/>
      <c r="AF46" s="41"/>
      <c r="AG46" s="41"/>
      <c r="AH46" s="41"/>
      <c r="AI46" s="41" t="s">
        <v>63</v>
      </c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 t="s">
        <v>254</v>
      </c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>
        <f>-BW46</f>
        <v>0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71"/>
    </row>
    <row r="47" spans="1:110" s="21" customFormat="1" ht="86.25" customHeight="1" hidden="1">
      <c r="A47" s="50" t="s">
        <v>110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8" t="s">
        <v>132</v>
      </c>
      <c r="AD47" s="66"/>
      <c r="AE47" s="66"/>
      <c r="AF47" s="66"/>
      <c r="AG47" s="66"/>
      <c r="AH47" s="66"/>
      <c r="AI47" s="66" t="s">
        <v>89</v>
      </c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3" t="s">
        <v>254</v>
      </c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>
        <f>BW48+BW49</f>
        <v>0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>
        <f>-BW47</f>
        <v>0</v>
      </c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72"/>
    </row>
    <row r="48" spans="1:110" s="23" customFormat="1" ht="15" customHeight="1" hidden="1">
      <c r="A48" s="69" t="s">
        <v>112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6" t="s">
        <v>132</v>
      </c>
      <c r="AD48" s="37"/>
      <c r="AE48" s="37"/>
      <c r="AF48" s="37"/>
      <c r="AG48" s="37"/>
      <c r="AH48" s="37"/>
      <c r="AI48" s="37" t="s">
        <v>90</v>
      </c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65" t="s">
        <v>254</v>
      </c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>
        <v>0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>
        <f t="shared" si="2"/>
        <v>0</v>
      </c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98"/>
    </row>
    <row r="49" spans="1:110" s="23" customFormat="1" ht="77.25" customHeight="1" hidden="1">
      <c r="A49" s="69" t="s">
        <v>118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6" t="s">
        <v>132</v>
      </c>
      <c r="AD49" s="37"/>
      <c r="AE49" s="37"/>
      <c r="AF49" s="37"/>
      <c r="AG49" s="37"/>
      <c r="AH49" s="37"/>
      <c r="AI49" s="37" t="s">
        <v>109</v>
      </c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65" t="s">
        <v>254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>
        <v>0</v>
      </c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>
        <f>-BW49</f>
        <v>0</v>
      </c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98"/>
    </row>
    <row r="50" spans="1:110" s="21" customFormat="1" ht="36" customHeight="1" hidden="1">
      <c r="A50" s="50" t="s">
        <v>95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68" t="s">
        <v>132</v>
      </c>
      <c r="AD50" s="66"/>
      <c r="AE50" s="66"/>
      <c r="AF50" s="66"/>
      <c r="AG50" s="66"/>
      <c r="AH50" s="66"/>
      <c r="AI50" s="66" t="s">
        <v>335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3" t="s">
        <v>254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>
        <f>BW51+BW52</f>
        <v>0</v>
      </c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>
        <f>-BW50</f>
        <v>0</v>
      </c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72"/>
    </row>
    <row r="51" spans="1:110" ht="83.25" customHeight="1" hidden="1">
      <c r="A51" s="38" t="s">
        <v>66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40" t="s">
        <v>132</v>
      </c>
      <c r="AD51" s="41"/>
      <c r="AE51" s="41"/>
      <c r="AF51" s="41"/>
      <c r="AG51" s="41"/>
      <c r="AH51" s="41"/>
      <c r="AI51" s="41" t="s">
        <v>337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2" t="s">
        <v>254</v>
      </c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>
        <f>-BW51</f>
        <v>0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71"/>
    </row>
    <row r="52" spans="1:110" ht="50.25" customHeight="1" hidden="1">
      <c r="A52" s="38" t="s">
        <v>81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40" t="s">
        <v>132</v>
      </c>
      <c r="AD52" s="41"/>
      <c r="AE52" s="41"/>
      <c r="AF52" s="41"/>
      <c r="AG52" s="41"/>
      <c r="AH52" s="41"/>
      <c r="AI52" s="41" t="s">
        <v>400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 t="s">
        <v>254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>
        <f>-BW52</f>
        <v>0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71"/>
    </row>
    <row r="53" spans="1:110" s="21" customFormat="1" ht="25.5" customHeight="1">
      <c r="A53" s="50" t="s">
        <v>172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68" t="s">
        <v>132</v>
      </c>
      <c r="AD53" s="66"/>
      <c r="AE53" s="66"/>
      <c r="AF53" s="66"/>
      <c r="AG53" s="66"/>
      <c r="AH53" s="66"/>
      <c r="AI53" s="66" t="s">
        <v>338</v>
      </c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3">
        <f>BC54</f>
        <v>480000</v>
      </c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>
        <f>BW54+BW58</f>
        <v>5629094.48</v>
      </c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>
        <f>BC53-BW53</f>
        <v>-5149094.48</v>
      </c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72"/>
    </row>
    <row r="54" spans="1:110" s="21" customFormat="1" ht="18" customHeight="1">
      <c r="A54" s="50" t="s">
        <v>172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68" t="s">
        <v>132</v>
      </c>
      <c r="AD54" s="66"/>
      <c r="AE54" s="66"/>
      <c r="AF54" s="66"/>
      <c r="AG54" s="66"/>
      <c r="AH54" s="66"/>
      <c r="AI54" s="66" t="s">
        <v>339</v>
      </c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77">
        <f>BC55</f>
        <v>480000</v>
      </c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9"/>
      <c r="BW54" s="63">
        <f>BW55+BW56+BW57</f>
        <v>5629094.48</v>
      </c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>
        <f>BC54-BW54</f>
        <v>-5149094.48</v>
      </c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72"/>
    </row>
    <row r="55" spans="1:110" ht="64.5" customHeight="1">
      <c r="A55" s="38" t="s">
        <v>403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40" t="s">
        <v>132</v>
      </c>
      <c r="AD55" s="41"/>
      <c r="AE55" s="41"/>
      <c r="AF55" s="41"/>
      <c r="AG55" s="41"/>
      <c r="AH55" s="41"/>
      <c r="AI55" s="41" t="s">
        <v>340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2">
        <v>480000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>
        <v>5627895.19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>
        <f>BC55-BW55</f>
        <v>-5147895.19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71"/>
    </row>
    <row r="56" spans="1:110" ht="36" customHeight="1">
      <c r="A56" s="38" t="s">
        <v>404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40" t="s">
        <v>132</v>
      </c>
      <c r="AD56" s="41"/>
      <c r="AE56" s="41"/>
      <c r="AF56" s="41"/>
      <c r="AG56" s="41"/>
      <c r="AH56" s="41"/>
      <c r="AI56" s="41" t="s">
        <v>401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2" t="s">
        <v>254</v>
      </c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>
        <v>1199.29</v>
      </c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>
        <f>-BW56</f>
        <v>-1199.29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71"/>
    </row>
    <row r="57" spans="1:110" ht="33.75" customHeight="1" hidden="1">
      <c r="A57" s="38" t="s">
        <v>114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40" t="s">
        <v>132</v>
      </c>
      <c r="AD57" s="41"/>
      <c r="AE57" s="41"/>
      <c r="AF57" s="41"/>
      <c r="AG57" s="41"/>
      <c r="AH57" s="41"/>
      <c r="AI57" s="41" t="s">
        <v>388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2" t="s">
        <v>254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>
        <f>-BW57</f>
        <v>0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71"/>
    </row>
    <row r="58" spans="1:110" s="21" customFormat="1" ht="49.5" customHeight="1" hidden="1">
      <c r="A58" s="50" t="s">
        <v>92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68" t="s">
        <v>132</v>
      </c>
      <c r="AD58" s="66"/>
      <c r="AE58" s="66"/>
      <c r="AF58" s="66"/>
      <c r="AG58" s="66"/>
      <c r="AH58" s="66"/>
      <c r="AI58" s="66" t="s">
        <v>91</v>
      </c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77" t="s">
        <v>254</v>
      </c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9"/>
      <c r="BW58" s="63">
        <f>BW59+BW60+BW61</f>
        <v>0</v>
      </c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>
        <f>-BW58</f>
        <v>0</v>
      </c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72"/>
    </row>
    <row r="59" spans="1:110" ht="48" customHeight="1" hidden="1">
      <c r="A59" s="38" t="s">
        <v>92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  <c r="AC59" s="40" t="s">
        <v>132</v>
      </c>
      <c r="AD59" s="41"/>
      <c r="AE59" s="41"/>
      <c r="AF59" s="41"/>
      <c r="AG59" s="41"/>
      <c r="AH59" s="41"/>
      <c r="AI59" s="41" t="s">
        <v>93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2" t="s">
        <v>254</v>
      </c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63">
        <f>-BW59</f>
        <v>0</v>
      </c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72"/>
    </row>
    <row r="60" spans="1:110" s="23" customFormat="1" ht="48" customHeight="1" hidden="1">
      <c r="A60" s="69" t="s">
        <v>92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36" t="s">
        <v>132</v>
      </c>
      <c r="AD60" s="37"/>
      <c r="AE60" s="37"/>
      <c r="AF60" s="37"/>
      <c r="AG60" s="37"/>
      <c r="AH60" s="37"/>
      <c r="AI60" s="37" t="s">
        <v>121</v>
      </c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65" t="s">
        <v>254</v>
      </c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>
        <v>0</v>
      </c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>
        <f>-BW60</f>
        <v>0</v>
      </c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98"/>
    </row>
    <row r="61" spans="1:110" s="23" customFormat="1" ht="15" customHeight="1" hidden="1">
      <c r="A61" s="69" t="s">
        <v>92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0"/>
      <c r="AC61" s="36" t="s">
        <v>132</v>
      </c>
      <c r="AD61" s="37"/>
      <c r="AE61" s="37"/>
      <c r="AF61" s="37"/>
      <c r="AG61" s="37"/>
      <c r="AH61" s="37"/>
      <c r="AI61" s="37" t="s">
        <v>122</v>
      </c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65" t="s">
        <v>254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>
        <v>0</v>
      </c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>
        <v>0</v>
      </c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98"/>
    </row>
    <row r="62" spans="1:110" s="23" customFormat="1" ht="18" customHeight="1" hidden="1">
      <c r="A62" s="69" t="s">
        <v>105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0"/>
      <c r="AC62" s="36" t="s">
        <v>132</v>
      </c>
      <c r="AD62" s="37"/>
      <c r="AE62" s="37"/>
      <c r="AF62" s="37"/>
      <c r="AG62" s="37"/>
      <c r="AH62" s="37"/>
      <c r="AI62" s="37" t="s">
        <v>258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65" t="s">
        <v>254</v>
      </c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>
        <v>0</v>
      </c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42">
        <f>-BW62</f>
        <v>0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71"/>
    </row>
    <row r="63" spans="1:110" s="21" customFormat="1" ht="48" customHeight="1" hidden="1">
      <c r="A63" s="50" t="s">
        <v>155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68" t="s">
        <v>132</v>
      </c>
      <c r="AD63" s="66"/>
      <c r="AE63" s="66"/>
      <c r="AF63" s="66"/>
      <c r="AG63" s="66"/>
      <c r="AH63" s="66"/>
      <c r="AI63" s="66" t="s">
        <v>91</v>
      </c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77" t="s">
        <v>254</v>
      </c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9"/>
      <c r="BW63" s="63">
        <f>BW64+BW65</f>
        <v>0</v>
      </c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>
        <f>-BW63</f>
        <v>0</v>
      </c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72"/>
    </row>
    <row r="64" spans="1:110" s="23" customFormat="1" ht="41.25" customHeight="1" hidden="1">
      <c r="A64" s="38" t="s">
        <v>84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9"/>
      <c r="AC64" s="36" t="s">
        <v>132</v>
      </c>
      <c r="AD64" s="37"/>
      <c r="AE64" s="37"/>
      <c r="AF64" s="37"/>
      <c r="AG64" s="37"/>
      <c r="AH64" s="37"/>
      <c r="AI64" s="37" t="s">
        <v>93</v>
      </c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65" t="s">
        <v>254</v>
      </c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>
        <v>0</v>
      </c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42">
        <f>-BW64</f>
        <v>0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71"/>
    </row>
    <row r="65" spans="1:110" s="23" customFormat="1" ht="46.5" customHeight="1" hidden="1">
      <c r="A65" s="38" t="s">
        <v>84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6" t="s">
        <v>132</v>
      </c>
      <c r="AD65" s="37"/>
      <c r="AE65" s="37"/>
      <c r="AF65" s="37"/>
      <c r="AG65" s="37"/>
      <c r="AH65" s="37"/>
      <c r="AI65" s="37" t="s">
        <v>121</v>
      </c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65" t="s">
        <v>254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>
        <v>0</v>
      </c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42">
        <f>-BW65</f>
        <v>0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71"/>
    </row>
    <row r="66" spans="1:111" s="30" customFormat="1" ht="27.75" customHeight="1">
      <c r="A66" s="84" t="s">
        <v>173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3" t="s">
        <v>132</v>
      </c>
      <c r="AD66" s="67"/>
      <c r="AE66" s="67"/>
      <c r="AF66" s="67"/>
      <c r="AG66" s="67"/>
      <c r="AH66" s="67"/>
      <c r="AI66" s="67" t="s">
        <v>341</v>
      </c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4">
        <f>BC67+BC72</f>
        <v>3913000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>
        <f>BW67+BW72</f>
        <v>1654891.9400000002</v>
      </c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>
        <f>BC66-BW66</f>
        <v>2258108.0599999996</v>
      </c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80"/>
      <c r="DG66" s="29"/>
    </row>
    <row r="67" spans="1:110" s="21" customFormat="1" ht="22.5" customHeight="1">
      <c r="A67" s="50" t="s">
        <v>41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68" t="s">
        <v>132</v>
      </c>
      <c r="AD67" s="66"/>
      <c r="AE67" s="66"/>
      <c r="AF67" s="66"/>
      <c r="AG67" s="66"/>
      <c r="AH67" s="66"/>
      <c r="AI67" s="66" t="s">
        <v>342</v>
      </c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3">
        <f>SUM(BC68)</f>
        <v>94600</v>
      </c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>
        <f>BW68</f>
        <v>46604.780000000006</v>
      </c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>
        <f>BC67-BW67</f>
        <v>47995.219999999994</v>
      </c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72"/>
    </row>
    <row r="68" spans="1:111" s="21" customFormat="1" ht="75" customHeight="1">
      <c r="A68" s="50" t="s">
        <v>80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68" t="s">
        <v>132</v>
      </c>
      <c r="AD68" s="66"/>
      <c r="AE68" s="66"/>
      <c r="AF68" s="66"/>
      <c r="AG68" s="66"/>
      <c r="AH68" s="66"/>
      <c r="AI68" s="66" t="s">
        <v>343</v>
      </c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3">
        <f>BC69</f>
        <v>94600</v>
      </c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>
        <f>SUM(BW69:CN71)</f>
        <v>46604.780000000006</v>
      </c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>
        <f>BC68-BW68</f>
        <v>47995.219999999994</v>
      </c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72"/>
      <c r="DG68" s="28"/>
    </row>
    <row r="69" spans="1:110" ht="111.75" customHeight="1">
      <c r="A69" s="38" t="s">
        <v>273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  <c r="AC69" s="40" t="s">
        <v>132</v>
      </c>
      <c r="AD69" s="41"/>
      <c r="AE69" s="41"/>
      <c r="AF69" s="41"/>
      <c r="AG69" s="41"/>
      <c r="AH69" s="41"/>
      <c r="AI69" s="41" t="s">
        <v>344</v>
      </c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2">
        <v>94600</v>
      </c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>
        <v>46368.12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>
        <f>BC69-BW69</f>
        <v>48231.88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71"/>
    </row>
    <row r="70" spans="1:110" ht="87" customHeight="1">
      <c r="A70" s="38" t="s">
        <v>274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9"/>
      <c r="AC70" s="40" t="s">
        <v>132</v>
      </c>
      <c r="AD70" s="41"/>
      <c r="AE70" s="41"/>
      <c r="AF70" s="41"/>
      <c r="AG70" s="41"/>
      <c r="AH70" s="41"/>
      <c r="AI70" s="41" t="s">
        <v>389</v>
      </c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2" t="s">
        <v>254</v>
      </c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>
        <v>236.66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>
        <f>-BW70</f>
        <v>-236.66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71"/>
    </row>
    <row r="71" spans="1:110" ht="83.25" customHeight="1" hidden="1">
      <c r="A71" s="38" t="s">
        <v>115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9"/>
      <c r="AC71" s="40" t="s">
        <v>132</v>
      </c>
      <c r="AD71" s="41"/>
      <c r="AE71" s="41"/>
      <c r="AF71" s="41"/>
      <c r="AG71" s="41"/>
      <c r="AH71" s="41"/>
      <c r="AI71" s="41" t="s">
        <v>390</v>
      </c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2" t="s">
        <v>254</v>
      </c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>
        <v>0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>
        <f>-BW71</f>
        <v>0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71"/>
    </row>
    <row r="72" spans="1:110" s="21" customFormat="1" ht="20.25" customHeight="1">
      <c r="A72" s="50" t="s">
        <v>175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68" t="s">
        <v>132</v>
      </c>
      <c r="AD72" s="66"/>
      <c r="AE72" s="66"/>
      <c r="AF72" s="66"/>
      <c r="AG72" s="66"/>
      <c r="AH72" s="66"/>
      <c r="AI72" s="66" t="s">
        <v>345</v>
      </c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3">
        <f>SUM(BC73+BC77)</f>
        <v>3818400</v>
      </c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>
        <f>BW73+BW77</f>
        <v>1608287.1600000001</v>
      </c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>
        <f>BC72-BW72</f>
        <v>2210112.84</v>
      </c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72"/>
    </row>
    <row r="73" spans="1:110" s="21" customFormat="1" ht="27.75" customHeight="1">
      <c r="A73" s="50" t="s">
        <v>78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68" t="s">
        <v>132</v>
      </c>
      <c r="AD73" s="66"/>
      <c r="AE73" s="66"/>
      <c r="AF73" s="66"/>
      <c r="AG73" s="66"/>
      <c r="AH73" s="66"/>
      <c r="AI73" s="66" t="s">
        <v>306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3">
        <f>BC74</f>
        <v>447000</v>
      </c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>
        <f>BW74</f>
        <v>322262.1</v>
      </c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>
        <f>BC73-BW73</f>
        <v>124737.90000000002</v>
      </c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72"/>
    </row>
    <row r="74" spans="1:110" s="21" customFormat="1" ht="49.5" customHeight="1">
      <c r="A74" s="50" t="s">
        <v>73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68" t="s">
        <v>132</v>
      </c>
      <c r="AD74" s="66"/>
      <c r="AE74" s="66"/>
      <c r="AF74" s="66"/>
      <c r="AG74" s="66"/>
      <c r="AH74" s="66"/>
      <c r="AI74" s="66" t="s">
        <v>386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3">
        <f>BC75</f>
        <v>447000</v>
      </c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>
        <f>SUM(BW75:CN76)</f>
        <v>322262.1</v>
      </c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>
        <f>BC74-BW74</f>
        <v>124737.90000000002</v>
      </c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72"/>
    </row>
    <row r="75" spans="1:110" ht="97.5" customHeight="1">
      <c r="A75" s="38" t="s">
        <v>272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9"/>
      <c r="AC75" s="40" t="s">
        <v>132</v>
      </c>
      <c r="AD75" s="41"/>
      <c r="AE75" s="41"/>
      <c r="AF75" s="41"/>
      <c r="AG75" s="41"/>
      <c r="AH75" s="41"/>
      <c r="AI75" s="41" t="s">
        <v>387</v>
      </c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2">
        <v>447000</v>
      </c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>
        <v>321918.29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>
        <f>BC75-BW75</f>
        <v>125081.71000000002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71"/>
    </row>
    <row r="76" spans="1:110" ht="70.5" customHeight="1">
      <c r="A76" s="38" t="s">
        <v>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9"/>
      <c r="AC76" s="40" t="s">
        <v>132</v>
      </c>
      <c r="AD76" s="41"/>
      <c r="AE76" s="41"/>
      <c r="AF76" s="41"/>
      <c r="AG76" s="41"/>
      <c r="AH76" s="41"/>
      <c r="AI76" s="41" t="s">
        <v>402</v>
      </c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2" t="s">
        <v>254</v>
      </c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>
        <v>343.81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>
        <f>-BW76</f>
        <v>-343.81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71"/>
    </row>
    <row r="77" spans="1:110" s="21" customFormat="1" ht="30" customHeight="1">
      <c r="A77" s="50" t="s">
        <v>79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68" t="s">
        <v>132</v>
      </c>
      <c r="AD77" s="66"/>
      <c r="AE77" s="66"/>
      <c r="AF77" s="66"/>
      <c r="AG77" s="66"/>
      <c r="AH77" s="66"/>
      <c r="AI77" s="66" t="s">
        <v>392</v>
      </c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3">
        <f>BC78</f>
        <v>3371400</v>
      </c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>
        <f>BW78</f>
        <v>1286025.06</v>
      </c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>
        <f>BC77-BW77</f>
        <v>2085374.94</v>
      </c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72"/>
    </row>
    <row r="78" spans="1:110" s="21" customFormat="1" ht="68.25" customHeight="1">
      <c r="A78" s="50" t="s">
        <v>77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68" t="s">
        <v>132</v>
      </c>
      <c r="AD78" s="66"/>
      <c r="AE78" s="66"/>
      <c r="AF78" s="66"/>
      <c r="AG78" s="66"/>
      <c r="AH78" s="66"/>
      <c r="AI78" s="66" t="s">
        <v>391</v>
      </c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3">
        <f>BC79</f>
        <v>3371400</v>
      </c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>
        <f>SUM(BW79:CN82)</f>
        <v>1286025.06</v>
      </c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>
        <f>BC78-BW78</f>
        <v>2085374.94</v>
      </c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72"/>
    </row>
    <row r="79" spans="1:110" ht="111" customHeight="1">
      <c r="A79" s="38" t="s">
        <v>266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9"/>
      <c r="AC79" s="40" t="s">
        <v>132</v>
      </c>
      <c r="AD79" s="41"/>
      <c r="AE79" s="41"/>
      <c r="AF79" s="41"/>
      <c r="AG79" s="41"/>
      <c r="AH79" s="41"/>
      <c r="AI79" s="41" t="s">
        <v>393</v>
      </c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2">
        <v>3371400</v>
      </c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>
        <v>1277672.84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>
        <f>BC79-BW79</f>
        <v>2093727.16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71"/>
    </row>
    <row r="80" spans="1:110" ht="84.75" customHeight="1">
      <c r="A80" s="38" t="s">
        <v>275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9"/>
      <c r="AC80" s="40" t="s">
        <v>132</v>
      </c>
      <c r="AD80" s="41"/>
      <c r="AE80" s="41"/>
      <c r="AF80" s="41"/>
      <c r="AG80" s="41"/>
      <c r="AH80" s="41"/>
      <c r="AI80" s="41" t="s">
        <v>395</v>
      </c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2" t="s">
        <v>254</v>
      </c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>
        <v>7376.42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>
        <f>-BW80</f>
        <v>-7376.42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71"/>
    </row>
    <row r="81" spans="1:110" s="23" customFormat="1" ht="109.5" customHeight="1">
      <c r="A81" s="38" t="s">
        <v>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9"/>
      <c r="AC81" s="40" t="s">
        <v>132</v>
      </c>
      <c r="AD81" s="41"/>
      <c r="AE81" s="41"/>
      <c r="AF81" s="41"/>
      <c r="AG81" s="41"/>
      <c r="AH81" s="41"/>
      <c r="AI81" s="41" t="s">
        <v>394</v>
      </c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2" t="s">
        <v>254</v>
      </c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>
        <v>445.8</v>
      </c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>
        <f>-BW81</f>
        <v>-445.8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71"/>
    </row>
    <row r="82" spans="1:110" s="23" customFormat="1" ht="80.25" customHeight="1">
      <c r="A82" s="38" t="s">
        <v>67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9"/>
      <c r="AC82" s="36"/>
      <c r="AD82" s="37"/>
      <c r="AE82" s="37"/>
      <c r="AF82" s="37"/>
      <c r="AG82" s="37"/>
      <c r="AH82" s="37"/>
      <c r="AI82" s="41" t="s">
        <v>245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2" t="s">
        <v>254</v>
      </c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>
        <v>530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>
        <f>BW82</f>
        <v>530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71"/>
    </row>
    <row r="83" spans="1:111" s="31" customFormat="1" ht="21.75" customHeight="1">
      <c r="A83" s="84" t="s">
        <v>176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83" t="s">
        <v>132</v>
      </c>
      <c r="AD83" s="67"/>
      <c r="AE83" s="67"/>
      <c r="AF83" s="67"/>
      <c r="AG83" s="67"/>
      <c r="AH83" s="67"/>
      <c r="AI83" s="67" t="s">
        <v>346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4">
        <f>BC84</f>
        <v>70000</v>
      </c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>
        <f>BW84</f>
        <v>66950</v>
      </c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>
        <f>BC83-BW83</f>
        <v>3050</v>
      </c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80"/>
      <c r="DG83" s="29"/>
    </row>
    <row r="84" spans="1:110" ht="69" customHeight="1">
      <c r="A84" s="38" t="s">
        <v>396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9"/>
      <c r="AC84" s="40" t="s">
        <v>132</v>
      </c>
      <c r="AD84" s="41"/>
      <c r="AE84" s="41"/>
      <c r="AF84" s="41"/>
      <c r="AG84" s="41"/>
      <c r="AH84" s="41"/>
      <c r="AI84" s="41" t="s">
        <v>347</v>
      </c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2">
        <f>BC85</f>
        <v>70000</v>
      </c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>
        <f>BW85</f>
        <v>66950</v>
      </c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>
        <f>BC84-BW84</f>
        <v>3050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71"/>
    </row>
    <row r="85" spans="1:110" ht="106.5" customHeight="1">
      <c r="A85" s="38" t="s">
        <v>30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9"/>
      <c r="AC85" s="40" t="s">
        <v>132</v>
      </c>
      <c r="AD85" s="41"/>
      <c r="AE85" s="41"/>
      <c r="AF85" s="41"/>
      <c r="AG85" s="41"/>
      <c r="AH85" s="41"/>
      <c r="AI85" s="41" t="s">
        <v>348</v>
      </c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2">
        <v>70000</v>
      </c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>
        <f>BW86+BW87</f>
        <v>66950</v>
      </c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>
        <f>BC85-BW85</f>
        <v>3050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71"/>
    </row>
    <row r="86" spans="1:110" ht="105" customHeight="1">
      <c r="A86" s="38" t="s">
        <v>30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9"/>
      <c r="AC86" s="40" t="s">
        <v>132</v>
      </c>
      <c r="AD86" s="41"/>
      <c r="AE86" s="41"/>
      <c r="AF86" s="41"/>
      <c r="AG86" s="41"/>
      <c r="AH86" s="41"/>
      <c r="AI86" s="41" t="s">
        <v>349</v>
      </c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2" t="s">
        <v>254</v>
      </c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>
        <v>66950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>
        <f>-BW86</f>
        <v>-66950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71"/>
    </row>
    <row r="87" spans="1:110" ht="93" customHeight="1" hidden="1">
      <c r="A87" s="38" t="s">
        <v>30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9"/>
      <c r="AC87" s="40" t="s">
        <v>132</v>
      </c>
      <c r="AD87" s="41"/>
      <c r="AE87" s="41"/>
      <c r="AF87" s="41"/>
      <c r="AG87" s="41"/>
      <c r="AH87" s="41"/>
      <c r="AI87" s="41" t="s">
        <v>39</v>
      </c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2" t="s">
        <v>254</v>
      </c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>
        <v>0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>
        <f>-BW87</f>
        <v>0</v>
      </c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71"/>
    </row>
    <row r="88" spans="1:110" s="21" customFormat="1" ht="54" customHeight="1" hidden="1">
      <c r="A88" s="50" t="s">
        <v>259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68" t="s">
        <v>132</v>
      </c>
      <c r="AD88" s="66"/>
      <c r="AE88" s="66"/>
      <c r="AF88" s="66"/>
      <c r="AG88" s="66"/>
      <c r="AH88" s="66"/>
      <c r="AI88" s="66" t="s">
        <v>260</v>
      </c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3" t="str">
        <f>BC89</f>
        <v>-</v>
      </c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>
        <f>BW89</f>
        <v>0</v>
      </c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>
        <f aca="true" t="shared" si="3" ref="CO88:CO93">-BW88</f>
        <v>0</v>
      </c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72"/>
    </row>
    <row r="89" spans="1:110" s="21" customFormat="1" ht="15" customHeight="1" hidden="1">
      <c r="A89" s="50" t="s">
        <v>31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68" t="s">
        <v>132</v>
      </c>
      <c r="AD89" s="66"/>
      <c r="AE89" s="66"/>
      <c r="AF89" s="66"/>
      <c r="AG89" s="66"/>
      <c r="AH89" s="66"/>
      <c r="AI89" s="66" t="s">
        <v>261</v>
      </c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3" t="str">
        <f>BC90</f>
        <v>-</v>
      </c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>
        <f>BW90</f>
        <v>0</v>
      </c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>
        <f t="shared" si="3"/>
        <v>0</v>
      </c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72"/>
    </row>
    <row r="90" spans="1:110" ht="32.25" customHeight="1" hidden="1">
      <c r="A90" s="38" t="s">
        <v>262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9"/>
      <c r="AC90" s="40" t="s">
        <v>132</v>
      </c>
      <c r="AD90" s="41"/>
      <c r="AE90" s="41"/>
      <c r="AF90" s="41"/>
      <c r="AG90" s="41"/>
      <c r="AH90" s="41"/>
      <c r="AI90" s="41" t="s">
        <v>263</v>
      </c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2" t="s">
        <v>254</v>
      </c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>
        <f>BW91</f>
        <v>0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>
        <f t="shared" si="3"/>
        <v>0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71"/>
    </row>
    <row r="91" spans="1:110" ht="42.75" customHeight="1" hidden="1">
      <c r="A91" s="38" t="s">
        <v>32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9"/>
      <c r="AC91" s="40" t="s">
        <v>132</v>
      </c>
      <c r="AD91" s="41"/>
      <c r="AE91" s="41"/>
      <c r="AF91" s="41"/>
      <c r="AG91" s="41"/>
      <c r="AH91" s="41"/>
      <c r="AI91" s="41" t="s">
        <v>291</v>
      </c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2" t="s">
        <v>254</v>
      </c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>
        <f>BW93+BW92</f>
        <v>0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>
        <f t="shared" si="3"/>
        <v>0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71"/>
    </row>
    <row r="92" spans="1:110" s="23" customFormat="1" ht="60" customHeight="1" hidden="1">
      <c r="A92" s="69" t="s">
        <v>264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0"/>
      <c r="AC92" s="36" t="s">
        <v>132</v>
      </c>
      <c r="AD92" s="37"/>
      <c r="AE92" s="37"/>
      <c r="AF92" s="37"/>
      <c r="AG92" s="37"/>
      <c r="AH92" s="37"/>
      <c r="AI92" s="37" t="s">
        <v>292</v>
      </c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65" t="s">
        <v>254</v>
      </c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>
        <v>0</v>
      </c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42">
        <f t="shared" si="3"/>
        <v>0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71"/>
    </row>
    <row r="93" spans="1:110" s="23" customFormat="1" ht="23.25" customHeight="1" hidden="1">
      <c r="A93" s="69" t="s">
        <v>264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0"/>
      <c r="AC93" s="36" t="s">
        <v>132</v>
      </c>
      <c r="AD93" s="37"/>
      <c r="AE93" s="37"/>
      <c r="AF93" s="37"/>
      <c r="AG93" s="37"/>
      <c r="AH93" s="37"/>
      <c r="AI93" s="37" t="s">
        <v>279</v>
      </c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65" t="s">
        <v>254</v>
      </c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>
        <v>0</v>
      </c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42">
        <f t="shared" si="3"/>
        <v>0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71"/>
    </row>
    <row r="94" spans="1:111" s="31" customFormat="1" ht="54" customHeight="1">
      <c r="A94" s="84" t="s">
        <v>177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83" t="s">
        <v>132</v>
      </c>
      <c r="AD94" s="67"/>
      <c r="AE94" s="67"/>
      <c r="AF94" s="67"/>
      <c r="AG94" s="67"/>
      <c r="AH94" s="67"/>
      <c r="AI94" s="67" t="s">
        <v>119</v>
      </c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4">
        <f>BC95</f>
        <v>491300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f>BW95</f>
        <v>273124.73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>
        <f aca="true" t="shared" si="4" ref="CO94:CO101">BC94-BW94</f>
        <v>218175.27000000002</v>
      </c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80"/>
      <c r="DG94" s="29"/>
    </row>
    <row r="95" spans="1:110" s="21" customFormat="1" ht="129" customHeight="1">
      <c r="A95" s="50" t="s">
        <v>87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68" t="s">
        <v>132</v>
      </c>
      <c r="AD95" s="66"/>
      <c r="AE95" s="66"/>
      <c r="AF95" s="66"/>
      <c r="AG95" s="66"/>
      <c r="AH95" s="66"/>
      <c r="AI95" s="66" t="s">
        <v>120</v>
      </c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3">
        <f>BC96+BC100</f>
        <v>491300</v>
      </c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77">
        <f>BW98+BW100</f>
        <v>273124.73</v>
      </c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9"/>
      <c r="CO95" s="63">
        <f t="shared" si="4"/>
        <v>218175.27000000002</v>
      </c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72"/>
    </row>
    <row r="96" spans="1:110" s="21" customFormat="1" ht="99" customHeight="1" hidden="1">
      <c r="A96" s="50" t="s">
        <v>33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68" t="s">
        <v>132</v>
      </c>
      <c r="AD96" s="66"/>
      <c r="AE96" s="66"/>
      <c r="AF96" s="66"/>
      <c r="AG96" s="66"/>
      <c r="AH96" s="66"/>
      <c r="AI96" s="66" t="s">
        <v>350</v>
      </c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3">
        <f>BC97</f>
        <v>0</v>
      </c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>
        <f>BW97</f>
        <v>0</v>
      </c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>
        <f t="shared" si="4"/>
        <v>0</v>
      </c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72"/>
    </row>
    <row r="97" spans="1:110" ht="105.75" customHeight="1" hidden="1">
      <c r="A97" s="38" t="s">
        <v>34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9"/>
      <c r="AC97" s="40" t="s">
        <v>132</v>
      </c>
      <c r="AD97" s="41"/>
      <c r="AE97" s="41"/>
      <c r="AF97" s="41"/>
      <c r="AG97" s="41"/>
      <c r="AH97" s="41"/>
      <c r="AI97" s="41" t="s">
        <v>351</v>
      </c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>
        <v>0</v>
      </c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>
        <f t="shared" si="4"/>
        <v>0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71"/>
    </row>
    <row r="98" spans="1:110" s="21" customFormat="1" ht="120.75" customHeight="1">
      <c r="A98" s="50" t="s">
        <v>76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68" t="s">
        <v>132</v>
      </c>
      <c r="AD98" s="66"/>
      <c r="AE98" s="66"/>
      <c r="AF98" s="66"/>
      <c r="AG98" s="66"/>
      <c r="AH98" s="66"/>
      <c r="AI98" s="66" t="s">
        <v>75</v>
      </c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3" t="s">
        <v>254</v>
      </c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>
        <f>BW99</f>
        <v>608.94</v>
      </c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>
        <f>-BW98</f>
        <v>-608.94</v>
      </c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72"/>
    </row>
    <row r="99" spans="1:110" ht="96" customHeight="1">
      <c r="A99" s="38" t="s">
        <v>74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9"/>
      <c r="AC99" s="40" t="s">
        <v>132</v>
      </c>
      <c r="AD99" s="41"/>
      <c r="AE99" s="41"/>
      <c r="AF99" s="41"/>
      <c r="AG99" s="41"/>
      <c r="AH99" s="41"/>
      <c r="AI99" s="41" t="s">
        <v>336</v>
      </c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2" t="s">
        <v>254</v>
      </c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>
        <v>608.94</v>
      </c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>
        <f>-BW99</f>
        <v>-608.94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71"/>
    </row>
    <row r="100" spans="1:110" s="21" customFormat="1" ht="70.5" customHeight="1">
      <c r="A100" s="50" t="s">
        <v>174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68" t="s">
        <v>132</v>
      </c>
      <c r="AD100" s="66"/>
      <c r="AE100" s="66"/>
      <c r="AF100" s="66"/>
      <c r="AG100" s="66"/>
      <c r="AH100" s="66"/>
      <c r="AI100" s="66" t="s">
        <v>362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3">
        <f>BC101</f>
        <v>491300</v>
      </c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>
        <f>BW101</f>
        <v>272515.79</v>
      </c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>
        <f t="shared" si="4"/>
        <v>218784.21000000002</v>
      </c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72"/>
    </row>
    <row r="101" spans="1:110" ht="53.25" customHeight="1">
      <c r="A101" s="38" t="s">
        <v>116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9"/>
      <c r="AC101" s="40" t="s">
        <v>132</v>
      </c>
      <c r="AD101" s="41"/>
      <c r="AE101" s="41"/>
      <c r="AF101" s="41"/>
      <c r="AG101" s="41"/>
      <c r="AH101" s="41"/>
      <c r="AI101" s="41" t="s">
        <v>361</v>
      </c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2">
        <v>491300</v>
      </c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>
        <v>272515.79</v>
      </c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>
        <f t="shared" si="4"/>
        <v>218784.21000000002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71"/>
    </row>
    <row r="102" spans="1:110" s="21" customFormat="1" ht="39" customHeight="1" hidden="1">
      <c r="A102" s="50" t="s">
        <v>124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68" t="s">
        <v>132</v>
      </c>
      <c r="AD102" s="66"/>
      <c r="AE102" s="66"/>
      <c r="AF102" s="66"/>
      <c r="AG102" s="66"/>
      <c r="AH102" s="66"/>
      <c r="AI102" s="66" t="s">
        <v>123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3" t="str">
        <f>BC103</f>
        <v>-</v>
      </c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 t="str">
        <f>BW103</f>
        <v>-</v>
      </c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 t="str">
        <f>BC102</f>
        <v>-</v>
      </c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72"/>
    </row>
    <row r="103" spans="1:110" s="21" customFormat="1" ht="66" customHeight="1" hidden="1">
      <c r="A103" s="50" t="s">
        <v>385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68" t="s">
        <v>132</v>
      </c>
      <c r="AD103" s="66"/>
      <c r="AE103" s="66"/>
      <c r="AF103" s="66"/>
      <c r="AG103" s="66"/>
      <c r="AH103" s="66"/>
      <c r="AI103" s="66" t="s">
        <v>125</v>
      </c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3" t="s">
        <v>254</v>
      </c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 t="str">
        <f>BW104</f>
        <v>-</v>
      </c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 t="str">
        <f>BC103</f>
        <v>-</v>
      </c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72"/>
    </row>
    <row r="104" spans="1:110" ht="60" customHeight="1" hidden="1">
      <c r="A104" s="38" t="s">
        <v>46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9"/>
      <c r="AC104" s="40" t="s">
        <v>132</v>
      </c>
      <c r="AD104" s="41"/>
      <c r="AE104" s="41"/>
      <c r="AF104" s="41"/>
      <c r="AG104" s="41"/>
      <c r="AH104" s="41"/>
      <c r="AI104" s="41" t="s">
        <v>126</v>
      </c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 t="s">
        <v>254</v>
      </c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>
        <f>BC104</f>
        <v>0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71"/>
    </row>
    <row r="105" spans="1:111" s="31" customFormat="1" ht="38.25" customHeight="1">
      <c r="A105" s="84" t="s">
        <v>280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5"/>
      <c r="AC105" s="83" t="s">
        <v>132</v>
      </c>
      <c r="AD105" s="67"/>
      <c r="AE105" s="67"/>
      <c r="AF105" s="67"/>
      <c r="AG105" s="67"/>
      <c r="AH105" s="67"/>
      <c r="AI105" s="67" t="s">
        <v>352</v>
      </c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4" t="s">
        <v>254</v>
      </c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>
        <f>BW106</f>
        <v>143700</v>
      </c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>
        <f>-BW105</f>
        <v>-143700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80"/>
      <c r="DG105" s="29"/>
    </row>
    <row r="106" spans="1:110" s="21" customFormat="1" ht="117.75" customHeight="1">
      <c r="A106" s="50" t="s">
        <v>267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9"/>
      <c r="AC106" s="68" t="s">
        <v>132</v>
      </c>
      <c r="AD106" s="66"/>
      <c r="AE106" s="66"/>
      <c r="AF106" s="66"/>
      <c r="AG106" s="66"/>
      <c r="AH106" s="66"/>
      <c r="AI106" s="66" t="s">
        <v>268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3" t="str">
        <f>BC107</f>
        <v>-</v>
      </c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>
        <f>BW107</f>
        <v>143700</v>
      </c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>
        <f>-BW106</f>
        <v>-143700</v>
      </c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72"/>
    </row>
    <row r="107" spans="1:110" s="21" customFormat="1" ht="130.5" customHeight="1">
      <c r="A107" s="50" t="s">
        <v>269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9"/>
      <c r="AC107" s="68" t="s">
        <v>132</v>
      </c>
      <c r="AD107" s="66"/>
      <c r="AE107" s="66"/>
      <c r="AF107" s="66"/>
      <c r="AG107" s="66"/>
      <c r="AH107" s="66"/>
      <c r="AI107" s="66" t="s">
        <v>270</v>
      </c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3" t="str">
        <f>BC108</f>
        <v>-</v>
      </c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>
        <f>BW108</f>
        <v>143700</v>
      </c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>
        <f>-BW107</f>
        <v>-143700</v>
      </c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72"/>
    </row>
    <row r="108" spans="1:110" ht="129" customHeight="1">
      <c r="A108" s="38" t="s">
        <v>271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9"/>
      <c r="AC108" s="40" t="s">
        <v>132</v>
      </c>
      <c r="AD108" s="41"/>
      <c r="AE108" s="41"/>
      <c r="AF108" s="41"/>
      <c r="AG108" s="41"/>
      <c r="AH108" s="41"/>
      <c r="AI108" s="41" t="s">
        <v>320</v>
      </c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2" t="s">
        <v>254</v>
      </c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>
        <v>143700</v>
      </c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>
        <f>-BW108</f>
        <v>-143700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71"/>
    </row>
    <row r="109" spans="1:111" s="31" customFormat="1" ht="21.75" customHeight="1">
      <c r="A109" s="84" t="s">
        <v>38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5"/>
      <c r="AC109" s="83" t="s">
        <v>132</v>
      </c>
      <c r="AD109" s="67"/>
      <c r="AE109" s="67"/>
      <c r="AF109" s="67"/>
      <c r="AG109" s="67"/>
      <c r="AH109" s="67"/>
      <c r="AI109" s="67" t="s">
        <v>357</v>
      </c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4">
        <f>BC113+BC115</f>
        <v>8000</v>
      </c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>
        <f>BW110+BW115</f>
        <v>6203</v>
      </c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>
        <f>BC109-BW109</f>
        <v>1797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80"/>
      <c r="DG109" s="29"/>
    </row>
    <row r="110" spans="1:110" s="21" customFormat="1" ht="83.25" customHeight="1">
      <c r="A110" s="50" t="s">
        <v>2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68" t="s">
        <v>132</v>
      </c>
      <c r="AD110" s="66"/>
      <c r="AE110" s="66"/>
      <c r="AF110" s="66"/>
      <c r="AG110" s="66"/>
      <c r="AH110" s="66"/>
      <c r="AI110" s="66" t="s">
        <v>202</v>
      </c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3" t="s">
        <v>254</v>
      </c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>
        <f>BW112</f>
        <v>3000</v>
      </c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>
        <f>-BW110</f>
        <v>-3000</v>
      </c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72"/>
    </row>
    <row r="111" spans="1:110" ht="58.5" customHeight="1" hidden="1">
      <c r="A111" s="38" t="s">
        <v>117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9"/>
      <c r="AC111" s="40" t="s">
        <v>132</v>
      </c>
      <c r="AD111" s="41"/>
      <c r="AE111" s="41"/>
      <c r="AF111" s="41"/>
      <c r="AG111" s="41"/>
      <c r="AH111" s="41"/>
      <c r="AI111" s="41" t="s">
        <v>29</v>
      </c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2" t="s">
        <v>254</v>
      </c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>
        <f>-BW111</f>
        <v>0</v>
      </c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71"/>
    </row>
    <row r="112" spans="1:110" ht="79.5" customHeight="1">
      <c r="A112" s="38" t="s">
        <v>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9"/>
      <c r="AC112" s="40" t="s">
        <v>132</v>
      </c>
      <c r="AD112" s="41"/>
      <c r="AE112" s="41"/>
      <c r="AF112" s="41"/>
      <c r="AG112" s="41"/>
      <c r="AH112" s="41"/>
      <c r="AI112" s="41" t="s">
        <v>111</v>
      </c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2" t="s">
        <v>254</v>
      </c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>
        <v>3000</v>
      </c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>
        <f>-BW112</f>
        <v>-3000</v>
      </c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71"/>
    </row>
    <row r="113" spans="1:110" s="21" customFormat="1" ht="67.5" customHeight="1" hidden="1">
      <c r="A113" s="50" t="s">
        <v>309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1"/>
      <c r="AC113" s="68" t="s">
        <v>132</v>
      </c>
      <c r="AD113" s="66"/>
      <c r="AE113" s="66"/>
      <c r="AF113" s="66"/>
      <c r="AG113" s="66"/>
      <c r="AH113" s="66"/>
      <c r="AI113" s="66" t="s">
        <v>384</v>
      </c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3">
        <f>BC114</f>
        <v>0</v>
      </c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>
        <f>BW114</f>
        <v>0</v>
      </c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 t="s">
        <v>254</v>
      </c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72"/>
    </row>
    <row r="114" spans="1:110" ht="67.5" customHeight="1" hidden="1">
      <c r="A114" s="38" t="s">
        <v>311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9"/>
      <c r="AC114" s="40" t="s">
        <v>132</v>
      </c>
      <c r="AD114" s="41"/>
      <c r="AE114" s="41"/>
      <c r="AF114" s="41"/>
      <c r="AG114" s="41"/>
      <c r="AH114" s="41"/>
      <c r="AI114" s="41" t="s">
        <v>312</v>
      </c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2">
        <v>0</v>
      </c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>
        <v>0</v>
      </c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254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71"/>
    </row>
    <row r="115" spans="1:110" s="21" customFormat="1" ht="36" customHeight="1">
      <c r="A115" s="50" t="s">
        <v>287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68" t="s">
        <v>132</v>
      </c>
      <c r="AD115" s="66"/>
      <c r="AE115" s="66"/>
      <c r="AF115" s="66"/>
      <c r="AG115" s="66"/>
      <c r="AH115" s="66"/>
      <c r="AI115" s="66" t="s">
        <v>358</v>
      </c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3">
        <f>BC117</f>
        <v>8000</v>
      </c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>
        <f>BW117</f>
        <v>3203</v>
      </c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>
        <f>BC115-BW115</f>
        <v>4797</v>
      </c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72"/>
    </row>
    <row r="116" spans="1:110" ht="58.5" customHeight="1" hidden="1">
      <c r="A116" s="38" t="s">
        <v>117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9"/>
      <c r="AC116" s="40" t="s">
        <v>132</v>
      </c>
      <c r="AD116" s="41"/>
      <c r="AE116" s="41"/>
      <c r="AF116" s="41"/>
      <c r="AG116" s="41"/>
      <c r="AH116" s="41"/>
      <c r="AI116" s="41" t="s">
        <v>29</v>
      </c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2" t="s">
        <v>254</v>
      </c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>
        <f>-BW116</f>
        <v>0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71"/>
    </row>
    <row r="117" spans="1:110" ht="58.5" customHeight="1">
      <c r="A117" s="38" t="s">
        <v>117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9"/>
      <c r="AC117" s="40" t="s">
        <v>132</v>
      </c>
      <c r="AD117" s="41"/>
      <c r="AE117" s="41"/>
      <c r="AF117" s="41"/>
      <c r="AG117" s="41"/>
      <c r="AH117" s="41"/>
      <c r="AI117" s="41" t="s">
        <v>359</v>
      </c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2">
        <v>8000</v>
      </c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>
        <v>3203</v>
      </c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>
        <f>BC117-BW117</f>
        <v>4797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71"/>
    </row>
    <row r="118" spans="1:111" s="31" customFormat="1" ht="30" customHeight="1">
      <c r="A118" s="84" t="s">
        <v>178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5"/>
      <c r="AC118" s="83" t="s">
        <v>132</v>
      </c>
      <c r="AD118" s="67"/>
      <c r="AE118" s="67"/>
      <c r="AF118" s="67"/>
      <c r="AG118" s="67"/>
      <c r="AH118" s="67"/>
      <c r="AI118" s="67" t="s">
        <v>360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4">
        <f>BC121+BC123</f>
        <v>120000</v>
      </c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>
        <f>BW119+BW123</f>
        <v>49300</v>
      </c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>
        <f>BC118-BW118</f>
        <v>70700</v>
      </c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80"/>
      <c r="DG118" s="29"/>
    </row>
    <row r="119" spans="1:110" s="21" customFormat="1" ht="20.25" customHeight="1" hidden="1">
      <c r="A119" s="50" t="s">
        <v>290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68"/>
      <c r="AD119" s="66"/>
      <c r="AE119" s="66"/>
      <c r="AF119" s="66"/>
      <c r="AG119" s="66"/>
      <c r="AH119" s="66"/>
      <c r="AI119" s="66" t="s">
        <v>97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3" t="str">
        <f>BC120</f>
        <v>-</v>
      </c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>
        <f>BW120</f>
        <v>0</v>
      </c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>
        <f>CO120</f>
        <v>0</v>
      </c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72"/>
    </row>
    <row r="120" spans="1:110" ht="33.75" customHeight="1" hidden="1">
      <c r="A120" s="38" t="s">
        <v>68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9"/>
      <c r="AC120" s="40"/>
      <c r="AD120" s="41"/>
      <c r="AE120" s="41"/>
      <c r="AF120" s="41"/>
      <c r="AG120" s="41"/>
      <c r="AH120" s="41"/>
      <c r="AI120" s="41" t="s">
        <v>288</v>
      </c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2" t="s">
        <v>254</v>
      </c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>
        <f>-BW120</f>
        <v>0</v>
      </c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71"/>
    </row>
    <row r="121" spans="1:110" s="21" customFormat="1" ht="15" customHeight="1" hidden="1">
      <c r="A121" s="50" t="s">
        <v>282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68" t="s">
        <v>132</v>
      </c>
      <c r="AD121" s="66"/>
      <c r="AE121" s="66"/>
      <c r="AF121" s="66"/>
      <c r="AG121" s="66"/>
      <c r="AH121" s="66"/>
      <c r="AI121" s="66" t="s">
        <v>183</v>
      </c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3">
        <f>BC122</f>
        <v>0</v>
      </c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>
        <f>BW122</f>
        <v>0</v>
      </c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>
        <f>BC121-BW121</f>
        <v>0</v>
      </c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72"/>
    </row>
    <row r="122" spans="1:110" ht="30" customHeight="1" hidden="1">
      <c r="A122" s="38" t="s">
        <v>179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9"/>
      <c r="AC122" s="40" t="s">
        <v>132</v>
      </c>
      <c r="AD122" s="41"/>
      <c r="AE122" s="41"/>
      <c r="AF122" s="41"/>
      <c r="AG122" s="41"/>
      <c r="AH122" s="41"/>
      <c r="AI122" s="41" t="s">
        <v>182</v>
      </c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2">
        <v>0</v>
      </c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>
        <v>0</v>
      </c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>
        <f>BC122-BW122</f>
        <v>0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71"/>
    </row>
    <row r="123" spans="1:110" s="21" customFormat="1" ht="24.75" customHeight="1">
      <c r="A123" s="50" t="s">
        <v>281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68" t="s">
        <v>132</v>
      </c>
      <c r="AD123" s="66"/>
      <c r="AE123" s="66"/>
      <c r="AF123" s="66"/>
      <c r="AG123" s="66"/>
      <c r="AH123" s="66"/>
      <c r="AI123" s="66" t="s">
        <v>363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3">
        <f>BC124</f>
        <v>120000</v>
      </c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>
        <f>BW124</f>
        <v>49300</v>
      </c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>
        <f>BC123-BW123</f>
        <v>70700</v>
      </c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72"/>
    </row>
    <row r="124" spans="1:110" ht="45.75" customHeight="1">
      <c r="A124" s="38" t="s">
        <v>69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9"/>
      <c r="AC124" s="40" t="s">
        <v>132</v>
      </c>
      <c r="AD124" s="41"/>
      <c r="AE124" s="41"/>
      <c r="AF124" s="41"/>
      <c r="AG124" s="41"/>
      <c r="AH124" s="41"/>
      <c r="AI124" s="41" t="s">
        <v>364</v>
      </c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2">
        <v>120000</v>
      </c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>
        <v>49300</v>
      </c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>
        <f>BC124-BW124</f>
        <v>70700</v>
      </c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71"/>
    </row>
    <row r="125" spans="1:110" s="21" customFormat="1" ht="15" customHeight="1" hidden="1">
      <c r="A125" s="50" t="s">
        <v>48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68" t="s">
        <v>132</v>
      </c>
      <c r="AD125" s="66"/>
      <c r="AE125" s="66"/>
      <c r="AF125" s="66"/>
      <c r="AG125" s="66"/>
      <c r="AH125" s="66"/>
      <c r="AI125" s="66" t="s">
        <v>45</v>
      </c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3">
        <f>BC126</f>
        <v>-546000</v>
      </c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>
        <f>BW126</f>
        <v>0</v>
      </c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 t="s">
        <v>254</v>
      </c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72"/>
    </row>
    <row r="126" spans="1:110" ht="9.75" customHeight="1" hidden="1">
      <c r="A126" s="38" t="s">
        <v>47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9"/>
      <c r="AC126" s="40" t="s">
        <v>132</v>
      </c>
      <c r="AD126" s="41"/>
      <c r="AE126" s="41"/>
      <c r="AF126" s="41"/>
      <c r="AG126" s="41"/>
      <c r="AH126" s="41"/>
      <c r="AI126" s="41" t="s">
        <v>293</v>
      </c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2">
        <v>-546000</v>
      </c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>
        <v>0</v>
      </c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 t="s">
        <v>254</v>
      </c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71"/>
    </row>
    <row r="127" spans="1:110" s="32" customFormat="1" ht="24" customHeight="1">
      <c r="A127" s="90" t="s">
        <v>180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1"/>
      <c r="AC127" s="86" t="s">
        <v>132</v>
      </c>
      <c r="AD127" s="87"/>
      <c r="AE127" s="87"/>
      <c r="AF127" s="87"/>
      <c r="AG127" s="87"/>
      <c r="AH127" s="87"/>
      <c r="AI127" s="87" t="s">
        <v>365</v>
      </c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1">
        <f>BC128+BC142</f>
        <v>17571300</v>
      </c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>
        <f>BW128+BW132+BW142+BW137</f>
        <v>3185594.59</v>
      </c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>
        <f>BC127-BW127</f>
        <v>14385705.41</v>
      </c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2"/>
    </row>
    <row r="128" spans="1:111" ht="58.5" customHeight="1">
      <c r="A128" s="50" t="s">
        <v>42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68" t="s">
        <v>132</v>
      </c>
      <c r="AD128" s="66"/>
      <c r="AE128" s="66"/>
      <c r="AF128" s="66"/>
      <c r="AG128" s="66"/>
      <c r="AH128" s="66"/>
      <c r="AI128" s="66" t="s">
        <v>366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3">
        <f>BC129+BC132+BC137</f>
        <v>17571300</v>
      </c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>
        <f>BW129</f>
        <v>433900</v>
      </c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>
        <f>BC128-BW128</f>
        <v>17137400</v>
      </c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72"/>
      <c r="DG128" s="28"/>
    </row>
    <row r="129" spans="1:110" s="21" customFormat="1" ht="45" customHeight="1">
      <c r="A129" s="50" t="s">
        <v>43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52" t="s">
        <v>132</v>
      </c>
      <c r="AD129" s="53"/>
      <c r="AE129" s="53"/>
      <c r="AF129" s="53"/>
      <c r="AG129" s="53"/>
      <c r="AH129" s="53"/>
      <c r="AI129" s="53" t="s">
        <v>367</v>
      </c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7">
        <f>BC130</f>
        <v>1853200</v>
      </c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>
        <f>BW130</f>
        <v>433900</v>
      </c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63">
        <f>BC129-BW129</f>
        <v>1419300</v>
      </c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72"/>
    </row>
    <row r="130" spans="1:110" ht="38.25" customHeight="1">
      <c r="A130" s="50" t="s">
        <v>253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68" t="s">
        <v>132</v>
      </c>
      <c r="AD130" s="66"/>
      <c r="AE130" s="66"/>
      <c r="AF130" s="66"/>
      <c r="AG130" s="66"/>
      <c r="AH130" s="66"/>
      <c r="AI130" s="66" t="s">
        <v>368</v>
      </c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3">
        <f>BC131</f>
        <v>1853200</v>
      </c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>
        <f>BW131</f>
        <v>433900</v>
      </c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>
        <f>BC130-BW130</f>
        <v>1419300</v>
      </c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72"/>
    </row>
    <row r="131" spans="1:110" ht="42" customHeight="1">
      <c r="A131" s="38" t="s">
        <v>151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9"/>
      <c r="AC131" s="40" t="s">
        <v>132</v>
      </c>
      <c r="AD131" s="41"/>
      <c r="AE131" s="41"/>
      <c r="AF131" s="41"/>
      <c r="AG131" s="41"/>
      <c r="AH131" s="41"/>
      <c r="AI131" s="41" t="s">
        <v>369</v>
      </c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2">
        <v>1853200</v>
      </c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>
        <v>433900</v>
      </c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>
        <f>BC131-BW131</f>
        <v>1419300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71"/>
    </row>
    <row r="132" spans="1:110" s="21" customFormat="1" ht="41.25" customHeight="1">
      <c r="A132" s="50" t="s">
        <v>35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52" t="s">
        <v>132</v>
      </c>
      <c r="AD132" s="53"/>
      <c r="AE132" s="53"/>
      <c r="AF132" s="53"/>
      <c r="AG132" s="53"/>
      <c r="AH132" s="53"/>
      <c r="AI132" s="53" t="s">
        <v>370</v>
      </c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7">
        <f>BC133+BC135</f>
        <v>175000</v>
      </c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>
        <f>BW133+BW135</f>
        <v>148800</v>
      </c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>
        <f>BC132</f>
        <v>175000</v>
      </c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8"/>
    </row>
    <row r="133" spans="1:110" ht="57.75" customHeight="1">
      <c r="A133" s="50" t="s">
        <v>239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68" t="s">
        <v>132</v>
      </c>
      <c r="AD133" s="66"/>
      <c r="AE133" s="66"/>
      <c r="AF133" s="66"/>
      <c r="AG133" s="66"/>
      <c r="AH133" s="66"/>
      <c r="AI133" s="66" t="s">
        <v>371</v>
      </c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3">
        <f>BC134</f>
        <v>174800</v>
      </c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>
        <f>BW134</f>
        <v>148600</v>
      </c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57">
        <f>BC133</f>
        <v>174800</v>
      </c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8"/>
    </row>
    <row r="134" spans="1:110" ht="66" customHeight="1">
      <c r="A134" s="38" t="s">
        <v>152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9"/>
      <c r="AC134" s="40" t="s">
        <v>132</v>
      </c>
      <c r="AD134" s="41"/>
      <c r="AE134" s="41"/>
      <c r="AF134" s="41"/>
      <c r="AG134" s="41"/>
      <c r="AH134" s="41"/>
      <c r="AI134" s="41" t="s">
        <v>372</v>
      </c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2">
        <v>174800</v>
      </c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>
        <v>148600</v>
      </c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57">
        <f>BC134-BW134</f>
        <v>26200</v>
      </c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8"/>
    </row>
    <row r="135" spans="1:110" s="21" customFormat="1" ht="53.25" customHeight="1">
      <c r="A135" s="50" t="s">
        <v>85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68" t="s">
        <v>132</v>
      </c>
      <c r="AD135" s="66"/>
      <c r="AE135" s="66"/>
      <c r="AF135" s="66"/>
      <c r="AG135" s="66"/>
      <c r="AH135" s="66"/>
      <c r="AI135" s="66" t="s">
        <v>373</v>
      </c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3">
        <v>200</v>
      </c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>
        <f>BW136</f>
        <v>200</v>
      </c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57" t="s">
        <v>254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ht="53.25" customHeight="1">
      <c r="A136" s="38" t="s">
        <v>153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9"/>
      <c r="AC136" s="40" t="s">
        <v>132</v>
      </c>
      <c r="AD136" s="41"/>
      <c r="AE136" s="41"/>
      <c r="AF136" s="41"/>
      <c r="AG136" s="41"/>
      <c r="AH136" s="41"/>
      <c r="AI136" s="41" t="s">
        <v>374</v>
      </c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2">
        <v>200</v>
      </c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>
        <v>200</v>
      </c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57" t="s">
        <v>254</v>
      </c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8"/>
    </row>
    <row r="137" spans="1:110" s="21" customFormat="1" ht="30" customHeight="1">
      <c r="A137" s="50" t="s">
        <v>181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68" t="s">
        <v>132</v>
      </c>
      <c r="AD137" s="66"/>
      <c r="AE137" s="66"/>
      <c r="AF137" s="66"/>
      <c r="AG137" s="66"/>
      <c r="AH137" s="66"/>
      <c r="AI137" s="66" t="s">
        <v>375</v>
      </c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3">
        <f>BC138+BC141</f>
        <v>15543100</v>
      </c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>
        <f>BW140</f>
        <v>2602894.59</v>
      </c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57">
        <f>BC137-BW137</f>
        <v>12940205.41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79.5" customHeight="1" hidden="1">
      <c r="A138" s="50" t="s">
        <v>62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68" t="s">
        <v>132</v>
      </c>
      <c r="AD138" s="66"/>
      <c r="AE138" s="66"/>
      <c r="AF138" s="66"/>
      <c r="AG138" s="66"/>
      <c r="AH138" s="66"/>
      <c r="AI138" s="53" t="s">
        <v>61</v>
      </c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7">
        <f>BC139</f>
        <v>0</v>
      </c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>
        <f>BW139</f>
        <v>0</v>
      </c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 t="s">
        <v>254</v>
      </c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8"/>
    </row>
    <row r="139" spans="1:110" ht="75.75" customHeight="1" hidden="1">
      <c r="A139" s="38" t="s">
        <v>59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9"/>
      <c r="AC139" s="40" t="s">
        <v>132</v>
      </c>
      <c r="AD139" s="41"/>
      <c r="AE139" s="41"/>
      <c r="AF139" s="41"/>
      <c r="AG139" s="41"/>
      <c r="AH139" s="41"/>
      <c r="AI139" s="41" t="s">
        <v>60</v>
      </c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254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71"/>
    </row>
    <row r="140" spans="1:110" s="21" customFormat="1" ht="42" customHeight="1">
      <c r="A140" s="50" t="s">
        <v>243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1"/>
      <c r="AC140" s="68" t="s">
        <v>132</v>
      </c>
      <c r="AD140" s="66"/>
      <c r="AE140" s="66"/>
      <c r="AF140" s="66"/>
      <c r="AG140" s="66"/>
      <c r="AH140" s="66"/>
      <c r="AI140" s="53" t="s">
        <v>376</v>
      </c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7">
        <f>BC141</f>
        <v>15543100</v>
      </c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>
        <f>BW141</f>
        <v>2602894.59</v>
      </c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>
        <f>BC140-BW140</f>
        <v>12940205.41</v>
      </c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8"/>
    </row>
    <row r="141" spans="1:110" ht="43.5" customHeight="1">
      <c r="A141" s="38" t="s">
        <v>154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9"/>
      <c r="AC141" s="40" t="s">
        <v>132</v>
      </c>
      <c r="AD141" s="41"/>
      <c r="AE141" s="41"/>
      <c r="AF141" s="41"/>
      <c r="AG141" s="41"/>
      <c r="AH141" s="41"/>
      <c r="AI141" s="41" t="s">
        <v>377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2">
        <v>15543100</v>
      </c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>
        <v>2602894.59</v>
      </c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57">
        <f>BC141-BW141</f>
        <v>12940205.41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</row>
    <row r="142" spans="1:110" ht="63" customHeight="1" hidden="1">
      <c r="A142" s="50" t="s">
        <v>284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1"/>
      <c r="AC142" s="52" t="s">
        <v>132</v>
      </c>
      <c r="AD142" s="53"/>
      <c r="AE142" s="53"/>
      <c r="AF142" s="53"/>
      <c r="AG142" s="53"/>
      <c r="AH142" s="53"/>
      <c r="AI142" s="53" t="s">
        <v>283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 t="s">
        <v>254</v>
      </c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9"/>
    </row>
    <row r="143" spans="1:110" ht="58.5" customHeight="1" hidden="1">
      <c r="A143" s="38" t="s">
        <v>286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9"/>
      <c r="AC143" s="40" t="s">
        <v>132</v>
      </c>
      <c r="AD143" s="41"/>
      <c r="AE143" s="41"/>
      <c r="AF143" s="41"/>
      <c r="AG143" s="41"/>
      <c r="AH143" s="41"/>
      <c r="AI143" s="41" t="s">
        <v>285</v>
      </c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55">
        <v>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>
        <v>0</v>
      </c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 t="s">
        <v>254</v>
      </c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6"/>
    </row>
  </sheetData>
  <sheetProtection/>
  <mergeCells count="826">
    <mergeCell ref="A110:AB110"/>
    <mergeCell ref="AC110:AH110"/>
    <mergeCell ref="BW112:CN112"/>
    <mergeCell ref="CO112:DF112"/>
    <mergeCell ref="A112:AB112"/>
    <mergeCell ref="AC112:AH112"/>
    <mergeCell ref="AI112:BB112"/>
    <mergeCell ref="BC112:BV112"/>
    <mergeCell ref="A111:AB111"/>
    <mergeCell ref="AC111:AH111"/>
    <mergeCell ref="BW122:CN122"/>
    <mergeCell ref="AI121:BB121"/>
    <mergeCell ref="BC121:BV121"/>
    <mergeCell ref="BC120:BV120"/>
    <mergeCell ref="BW120:CN120"/>
    <mergeCell ref="BW110:CN110"/>
    <mergeCell ref="BW111:CN111"/>
    <mergeCell ref="AI109:BB109"/>
    <mergeCell ref="BC114:BV114"/>
    <mergeCell ref="BC109:BV109"/>
    <mergeCell ref="AI114:BB114"/>
    <mergeCell ref="AI111:BB111"/>
    <mergeCell ref="BC111:BV111"/>
    <mergeCell ref="AI110:BB110"/>
    <mergeCell ref="BC110:BV110"/>
    <mergeCell ref="BC68:BV68"/>
    <mergeCell ref="BC70:BV70"/>
    <mergeCell ref="BC92:BV92"/>
    <mergeCell ref="BC79:BV79"/>
    <mergeCell ref="BC88:BV88"/>
    <mergeCell ref="BC80:BV80"/>
    <mergeCell ref="BC74:BV74"/>
    <mergeCell ref="BC73:BV73"/>
    <mergeCell ref="BC108:BV108"/>
    <mergeCell ref="AC122:AH122"/>
    <mergeCell ref="AI122:BB122"/>
    <mergeCell ref="BC122:BV122"/>
    <mergeCell ref="BC113:BV113"/>
    <mergeCell ref="AI113:BB113"/>
    <mergeCell ref="AI118:BB118"/>
    <mergeCell ref="AI117:BB117"/>
    <mergeCell ref="AC121:AH121"/>
    <mergeCell ref="AC114:AH114"/>
    <mergeCell ref="BC63:BV63"/>
    <mergeCell ref="BC64:BV64"/>
    <mergeCell ref="BC59:BV59"/>
    <mergeCell ref="BC57:BV57"/>
    <mergeCell ref="BC60:BV60"/>
    <mergeCell ref="BC61:BV61"/>
    <mergeCell ref="BC58:BV58"/>
    <mergeCell ref="BC62:BV62"/>
    <mergeCell ref="AC119:AH119"/>
    <mergeCell ref="AC117:AH117"/>
    <mergeCell ref="BC117:BV117"/>
    <mergeCell ref="BC118:BV118"/>
    <mergeCell ref="AI119:BB119"/>
    <mergeCell ref="BC119:BV119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32:AB32"/>
    <mergeCell ref="A33:AB33"/>
    <mergeCell ref="BC33:BV33"/>
    <mergeCell ref="BC34:BV34"/>
    <mergeCell ref="BC32:BV32"/>
    <mergeCell ref="A34:AB3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BC24:BV24"/>
    <mergeCell ref="BC30:BV30"/>
    <mergeCell ref="BC31:BV31"/>
    <mergeCell ref="BC26:BV26"/>
    <mergeCell ref="BC27:BV27"/>
    <mergeCell ref="BC28:BV28"/>
    <mergeCell ref="BC29:BV2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A18:AB18"/>
    <mergeCell ref="AC18:AH18"/>
    <mergeCell ref="A19:AB19"/>
    <mergeCell ref="AC19:AH19"/>
    <mergeCell ref="BW18:CN18"/>
    <mergeCell ref="AI18:BB18"/>
    <mergeCell ref="BW19:CN19"/>
    <mergeCell ref="AI19:BB19"/>
    <mergeCell ref="BC18:BV18"/>
    <mergeCell ref="BC19:BV19"/>
    <mergeCell ref="CO31:DF31"/>
    <mergeCell ref="CO28:DF28"/>
    <mergeCell ref="CO41:DF41"/>
    <mergeCell ref="CO37:DF37"/>
    <mergeCell ref="CO32:DF32"/>
    <mergeCell ref="CO34:DF34"/>
    <mergeCell ref="CO33:DF33"/>
    <mergeCell ref="CO35:DF35"/>
    <mergeCell ref="CO36:DF36"/>
    <mergeCell ref="BW28:CN28"/>
    <mergeCell ref="BW30:CN30"/>
    <mergeCell ref="BW36:CN36"/>
    <mergeCell ref="BW33:CN33"/>
    <mergeCell ref="BW32:CN32"/>
    <mergeCell ref="BW31:CN31"/>
    <mergeCell ref="BW29:CN29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W24:CN24"/>
    <mergeCell ref="CO26:DF26"/>
    <mergeCell ref="CO25:DF25"/>
    <mergeCell ref="BW26:CN26"/>
    <mergeCell ref="BW25:CN2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CO122:DF122"/>
    <mergeCell ref="CO86:DF86"/>
    <mergeCell ref="CO87:DF87"/>
    <mergeCell ref="CO84:DF84"/>
    <mergeCell ref="CO101:DF101"/>
    <mergeCell ref="CO100:DF100"/>
    <mergeCell ref="CO108:DF108"/>
    <mergeCell ref="CO88:DF88"/>
    <mergeCell ref="CO121:DF121"/>
    <mergeCell ref="CO85:DF85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67:DF67"/>
    <mergeCell ref="CO68:DF68"/>
    <mergeCell ref="CO66:DF66"/>
    <mergeCell ref="CO62:DF62"/>
    <mergeCell ref="CO61:DF61"/>
    <mergeCell ref="CO65:DF65"/>
    <mergeCell ref="CO63:DF63"/>
    <mergeCell ref="CO64:DF64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BW60:CN60"/>
    <mergeCell ref="BW63:CN63"/>
    <mergeCell ref="BW62:CN62"/>
    <mergeCell ref="BW61:CN61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52:CN52"/>
    <mergeCell ref="BW50:CN50"/>
    <mergeCell ref="CO49:DF49"/>
    <mergeCell ref="CO50:DF50"/>
    <mergeCell ref="BW49:CN49"/>
    <mergeCell ref="CO51:DF51"/>
    <mergeCell ref="CO52:DF52"/>
    <mergeCell ref="CO53:DF53"/>
    <mergeCell ref="CO46:DF46"/>
    <mergeCell ref="BW58:CN58"/>
    <mergeCell ref="CO58:DF58"/>
    <mergeCell ref="CO55:DF55"/>
    <mergeCell ref="CO57:DF57"/>
    <mergeCell ref="BW56:CN56"/>
    <mergeCell ref="BW55:CN55"/>
    <mergeCell ref="CO56:DF56"/>
    <mergeCell ref="CO48:DF48"/>
    <mergeCell ref="CO47:DF47"/>
    <mergeCell ref="CO38:DF38"/>
    <mergeCell ref="CO39:DF39"/>
    <mergeCell ref="CO40:DF40"/>
    <mergeCell ref="CO45:DF45"/>
    <mergeCell ref="CO43:DF43"/>
    <mergeCell ref="CO44:DF44"/>
    <mergeCell ref="CO42:DF42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AC124:AH124"/>
    <mergeCell ref="AI128:BB128"/>
    <mergeCell ref="BC127:BV127"/>
    <mergeCell ref="AI126:BB126"/>
    <mergeCell ref="BC126:BV126"/>
    <mergeCell ref="BC128:BV128"/>
    <mergeCell ref="AI127:BB127"/>
    <mergeCell ref="BC124:BV124"/>
    <mergeCell ref="AI124:BB124"/>
    <mergeCell ref="AC125:AH125"/>
    <mergeCell ref="CO124:DF124"/>
    <mergeCell ref="BW125:CN125"/>
    <mergeCell ref="BC139:BV139"/>
    <mergeCell ref="BW135:CN135"/>
    <mergeCell ref="BW138:CN138"/>
    <mergeCell ref="BC137:BV137"/>
    <mergeCell ref="BW137:CN137"/>
    <mergeCell ref="BC136:BV136"/>
    <mergeCell ref="BC133:BV133"/>
    <mergeCell ref="BC132:BV132"/>
    <mergeCell ref="BW132:CN132"/>
    <mergeCell ref="AI130:BB130"/>
    <mergeCell ref="BC130:BV130"/>
    <mergeCell ref="AI131:BB131"/>
    <mergeCell ref="BC131:BV131"/>
    <mergeCell ref="AI132:BB132"/>
    <mergeCell ref="BW129:CN129"/>
    <mergeCell ref="BW128:CN128"/>
    <mergeCell ref="BW130:CN130"/>
    <mergeCell ref="AI107:BB107"/>
    <mergeCell ref="BW124:CN124"/>
    <mergeCell ref="BW126:CN126"/>
    <mergeCell ref="BW127:CN127"/>
    <mergeCell ref="BW115:CN115"/>
    <mergeCell ref="BW113:CN113"/>
    <mergeCell ref="BW116:CN116"/>
    <mergeCell ref="BC106:BV106"/>
    <mergeCell ref="BC107:BV107"/>
    <mergeCell ref="BC129:BV129"/>
    <mergeCell ref="AI125:BB125"/>
    <mergeCell ref="BC125:BV125"/>
    <mergeCell ref="BC123:BV123"/>
    <mergeCell ref="AI120:BB120"/>
    <mergeCell ref="AI123:BB123"/>
    <mergeCell ref="BC115:BV115"/>
    <mergeCell ref="AI115:BB115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77:AB77"/>
    <mergeCell ref="AC77:AH77"/>
    <mergeCell ref="AI77:BB77"/>
    <mergeCell ref="BC77:BV77"/>
    <mergeCell ref="AI76:BB76"/>
    <mergeCell ref="AI75:BB75"/>
    <mergeCell ref="BC75:BV75"/>
    <mergeCell ref="BC76:BV76"/>
    <mergeCell ref="A68:AB68"/>
    <mergeCell ref="A69:AB69"/>
    <mergeCell ref="A71:AB71"/>
    <mergeCell ref="A70:AB70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35:AB35"/>
    <mergeCell ref="A38:AB38"/>
    <mergeCell ref="A36:AB36"/>
    <mergeCell ref="A37:AB37"/>
    <mergeCell ref="A53:AB53"/>
    <mergeCell ref="A54:AB54"/>
    <mergeCell ref="A57:AB57"/>
    <mergeCell ref="A45:AB45"/>
    <mergeCell ref="A50:AB50"/>
    <mergeCell ref="A56:AB56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CO3:DF3"/>
    <mergeCell ref="CO4:DF4"/>
    <mergeCell ref="CO5:DF5"/>
    <mergeCell ref="CO6:DF6"/>
    <mergeCell ref="S6:CA6"/>
    <mergeCell ref="CD9:CM9"/>
    <mergeCell ref="A9:V9"/>
    <mergeCell ref="A6:R6"/>
    <mergeCell ref="A7:AB7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5:AH35"/>
    <mergeCell ref="AC34:AH34"/>
    <mergeCell ref="AI26:BB26"/>
    <mergeCell ref="AC32:AH32"/>
    <mergeCell ref="AC31:AH31"/>
    <mergeCell ref="AI31:BB31"/>
    <mergeCell ref="AI27:BB27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AI43:BB43"/>
    <mergeCell ref="BW43:CN43"/>
    <mergeCell ref="BC42:BV42"/>
    <mergeCell ref="BC43:BV43"/>
    <mergeCell ref="BW42:CN42"/>
    <mergeCell ref="BW41:CN41"/>
    <mergeCell ref="BC36:BV36"/>
    <mergeCell ref="BC37:BV37"/>
    <mergeCell ref="BC39:BV39"/>
    <mergeCell ref="CO17:DF17"/>
    <mergeCell ref="CO20:DF20"/>
    <mergeCell ref="CO29:DF29"/>
    <mergeCell ref="CO30:DF30"/>
    <mergeCell ref="CO24:DF24"/>
    <mergeCell ref="CO21:DF21"/>
    <mergeCell ref="CO23:DF23"/>
    <mergeCell ref="CO27:DF27"/>
    <mergeCell ref="CO22:DF22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AI68:BB68"/>
    <mergeCell ref="AC54:AH54"/>
    <mergeCell ref="AC53:AH53"/>
    <mergeCell ref="AC48:AH48"/>
    <mergeCell ref="AC55:AH55"/>
    <mergeCell ref="AC57:AH57"/>
    <mergeCell ref="AI57:BB57"/>
    <mergeCell ref="AI63:BB63"/>
    <mergeCell ref="AI66:BB66"/>
    <mergeCell ref="AC63:AH63"/>
    <mergeCell ref="AC60:AH60"/>
    <mergeCell ref="AI62:BB62"/>
    <mergeCell ref="AI60:BB60"/>
    <mergeCell ref="AC62:AH62"/>
    <mergeCell ref="AC61:AH61"/>
    <mergeCell ref="AI61:BB61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BW70:CN70"/>
    <mergeCell ref="CO70:DF70"/>
    <mergeCell ref="BW71:CN71"/>
    <mergeCell ref="AI69:BB69"/>
    <mergeCell ref="BW69:CN69"/>
    <mergeCell ref="AI71:BB71"/>
    <mergeCell ref="BC71:BV71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AC90:AH90"/>
    <mergeCell ref="A84:AB84"/>
    <mergeCell ref="A83:AB83"/>
    <mergeCell ref="AC84:AH84"/>
    <mergeCell ref="A87:AB87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I93:BB93"/>
    <mergeCell ref="AC94:AH94"/>
    <mergeCell ref="AC96:AH96"/>
    <mergeCell ref="AC95:AH95"/>
    <mergeCell ref="AC93:AH93"/>
    <mergeCell ref="AI96:BB96"/>
    <mergeCell ref="AI95:BB95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AC102:AH102"/>
    <mergeCell ref="A99:AB99"/>
    <mergeCell ref="A100:AB100"/>
    <mergeCell ref="A101:AB101"/>
    <mergeCell ref="AC101:AH101"/>
    <mergeCell ref="AC99:AH99"/>
    <mergeCell ref="A102:AB102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127:AB127"/>
    <mergeCell ref="A126:AB126"/>
    <mergeCell ref="A124:AB124"/>
    <mergeCell ref="A114:AB114"/>
    <mergeCell ref="A118:AB118"/>
    <mergeCell ref="A120:AB120"/>
    <mergeCell ref="A121:AB121"/>
    <mergeCell ref="A117:AB117"/>
    <mergeCell ref="A119:AB119"/>
    <mergeCell ref="A123:AB123"/>
    <mergeCell ref="A136:AB136"/>
    <mergeCell ref="A130:AB130"/>
    <mergeCell ref="AC129:AH129"/>
    <mergeCell ref="AC128:AH128"/>
    <mergeCell ref="A129:AB129"/>
    <mergeCell ref="A128:AB128"/>
    <mergeCell ref="AC130:AH130"/>
    <mergeCell ref="AC133:AH133"/>
    <mergeCell ref="A133:AB133"/>
    <mergeCell ref="A134:AB134"/>
    <mergeCell ref="A135:AB135"/>
    <mergeCell ref="AC126:AH126"/>
    <mergeCell ref="AC108:AH108"/>
    <mergeCell ref="AC120:AH120"/>
    <mergeCell ref="A132:AB132"/>
    <mergeCell ref="AC132:AH132"/>
    <mergeCell ref="A131:AB131"/>
    <mergeCell ref="AC131:AH131"/>
    <mergeCell ref="AC127:AH127"/>
    <mergeCell ref="A108:AB108"/>
    <mergeCell ref="A139:AB139"/>
    <mergeCell ref="AC139:AH139"/>
    <mergeCell ref="A138:AB138"/>
    <mergeCell ref="A137:AB137"/>
    <mergeCell ref="AC138:AH138"/>
    <mergeCell ref="AC137:AH137"/>
    <mergeCell ref="A141:AB141"/>
    <mergeCell ref="AC141:AH141"/>
    <mergeCell ref="A140:AB140"/>
    <mergeCell ref="AC140:AH140"/>
    <mergeCell ref="AC109:AH109"/>
    <mergeCell ref="A115:AB115"/>
    <mergeCell ref="A125:AB125"/>
    <mergeCell ref="AC118:AH118"/>
    <mergeCell ref="AC123:AH123"/>
    <mergeCell ref="A109:AB109"/>
    <mergeCell ref="AC115:AH115"/>
    <mergeCell ref="AC113:AH113"/>
    <mergeCell ref="A122:AB122"/>
    <mergeCell ref="A113:AB113"/>
    <mergeCell ref="AC136:AH136"/>
    <mergeCell ref="AC134:AH134"/>
    <mergeCell ref="BC134:BV134"/>
    <mergeCell ref="AI134:BB134"/>
    <mergeCell ref="AC135:AH135"/>
    <mergeCell ref="AI135:BB135"/>
    <mergeCell ref="BC135:BV135"/>
    <mergeCell ref="CO123:DF123"/>
    <mergeCell ref="CO134:DF134"/>
    <mergeCell ref="BW134:CN134"/>
    <mergeCell ref="BW131:CN131"/>
    <mergeCell ref="CO133:DF133"/>
    <mergeCell ref="CO132:DF132"/>
    <mergeCell ref="CO130:DF130"/>
    <mergeCell ref="CO125:DF125"/>
    <mergeCell ref="BW133:CN133"/>
    <mergeCell ref="CO126:DF126"/>
    <mergeCell ref="CO139:DF139"/>
    <mergeCell ref="BW140:CN140"/>
    <mergeCell ref="CO140:DF140"/>
    <mergeCell ref="CO137:DF137"/>
    <mergeCell ref="BW139:CN139"/>
    <mergeCell ref="CO128:DF128"/>
    <mergeCell ref="CO129:DF129"/>
    <mergeCell ref="CO131:DF131"/>
    <mergeCell ref="CO127:DF127"/>
    <mergeCell ref="CO120:DF120"/>
    <mergeCell ref="BW108:CN108"/>
    <mergeCell ref="BW106:CN106"/>
    <mergeCell ref="BW123:CN123"/>
    <mergeCell ref="BW121:CN121"/>
    <mergeCell ref="BW119:CN119"/>
    <mergeCell ref="BW114:CN114"/>
    <mergeCell ref="BW118:CN118"/>
    <mergeCell ref="BW117:CN117"/>
    <mergeCell ref="CO119:DF119"/>
    <mergeCell ref="CO118:DF118"/>
    <mergeCell ref="CO109:DF109"/>
    <mergeCell ref="CO115:DF115"/>
    <mergeCell ref="CO113:DF113"/>
    <mergeCell ref="CO117:DF117"/>
    <mergeCell ref="CO116:DF116"/>
    <mergeCell ref="CO114:DF114"/>
    <mergeCell ref="CO110:DF110"/>
    <mergeCell ref="CO111:DF111"/>
    <mergeCell ref="CO93:DF93"/>
    <mergeCell ref="CO90:DF90"/>
    <mergeCell ref="CO94:DF94"/>
    <mergeCell ref="CO95:DF95"/>
    <mergeCell ref="CO92:DF92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T2:CM2"/>
    <mergeCell ref="AP4:BM4"/>
    <mergeCell ref="BN4:BQ4"/>
    <mergeCell ref="BR4:BT4"/>
    <mergeCell ref="BZ3:CM3"/>
    <mergeCell ref="CD4:CM4"/>
    <mergeCell ref="AD4:AO4"/>
    <mergeCell ref="BW74:CN74"/>
    <mergeCell ref="CO79:DF79"/>
    <mergeCell ref="BC78:BV78"/>
    <mergeCell ref="CO77:DF77"/>
    <mergeCell ref="CO74:DF74"/>
    <mergeCell ref="CO81:DF81"/>
    <mergeCell ref="BW75:CN75"/>
    <mergeCell ref="BW77:CN77"/>
    <mergeCell ref="BW80:CN80"/>
    <mergeCell ref="BW81:CN81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AC51:AH51"/>
    <mergeCell ref="BC72:BV72"/>
    <mergeCell ref="BC69:BV69"/>
    <mergeCell ref="AI72:BB72"/>
    <mergeCell ref="AI70:BB70"/>
    <mergeCell ref="BC67:BV67"/>
    <mergeCell ref="AI67:BB67"/>
    <mergeCell ref="BC66:BV66"/>
    <mergeCell ref="BC65:BV65"/>
    <mergeCell ref="AC68:AH68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I91:BB91"/>
    <mergeCell ref="AI108:BB108"/>
    <mergeCell ref="BC141:BV141"/>
    <mergeCell ref="BC140:BV140"/>
    <mergeCell ref="AI137:BB137"/>
    <mergeCell ref="AI133:BB133"/>
    <mergeCell ref="AI141:BB141"/>
    <mergeCell ref="AI140:BB140"/>
    <mergeCell ref="AI139:BB139"/>
    <mergeCell ref="AI136:BB136"/>
    <mergeCell ref="AI138:BB138"/>
    <mergeCell ref="BC138:BV138"/>
    <mergeCell ref="AI104:BB104"/>
    <mergeCell ref="BC102:BV102"/>
    <mergeCell ref="AI103:BB103"/>
    <mergeCell ref="BC104:BV104"/>
    <mergeCell ref="BC103:BV103"/>
    <mergeCell ref="AI129:BB129"/>
    <mergeCell ref="AI105:BB105"/>
    <mergeCell ref="AI106:BB106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CO143:DF143"/>
    <mergeCell ref="CO135:DF135"/>
    <mergeCell ref="BW136:CN136"/>
    <mergeCell ref="CO136:DF136"/>
    <mergeCell ref="CO138:DF138"/>
    <mergeCell ref="BW142:CN142"/>
    <mergeCell ref="CO142:DF142"/>
    <mergeCell ref="BW143:CN143"/>
    <mergeCell ref="BW141:CN141"/>
    <mergeCell ref="CO141:DF141"/>
    <mergeCell ref="A143:AB143"/>
    <mergeCell ref="AC143:AH143"/>
    <mergeCell ref="AI143:BB143"/>
    <mergeCell ref="BC143:BV143"/>
    <mergeCell ref="A142:AB142"/>
    <mergeCell ref="AC142:AH142"/>
    <mergeCell ref="AI142:BB142"/>
    <mergeCell ref="BC142:BV142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16:AB116"/>
    <mergeCell ref="AC116:AH116"/>
    <mergeCell ref="AI116:BB116"/>
    <mergeCell ref="BC116:BV116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52"/>
  <sheetViews>
    <sheetView view="pageBreakPreview" zoomScale="60" zoomScaleNormal="75" workbookViewId="0" topLeftCell="A1">
      <selection activeCell="CO35" sqref="CO35:DF3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6384" width="0.875" style="12" customWidth="1"/>
  </cols>
  <sheetData>
    <row r="1" ht="15">
      <c r="DF1" s="13" t="s">
        <v>36</v>
      </c>
    </row>
    <row r="2" spans="1:110" ht="21" customHeight="1">
      <c r="A2" s="174" t="s">
        <v>162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</row>
    <row r="3" spans="1:110" ht="48" customHeight="1">
      <c r="A3" s="175" t="s">
        <v>127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 t="s">
        <v>128</v>
      </c>
      <c r="AD3" s="176"/>
      <c r="AE3" s="176"/>
      <c r="AF3" s="176"/>
      <c r="AG3" s="176"/>
      <c r="AH3" s="176"/>
      <c r="AI3" s="176" t="s">
        <v>50</v>
      </c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 t="s">
        <v>168</v>
      </c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 t="s">
        <v>129</v>
      </c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 t="s">
        <v>130</v>
      </c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7"/>
    </row>
    <row r="4" spans="1:110" s="14" customFormat="1" ht="18" customHeight="1" thickBot="1">
      <c r="A4" s="178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80">
        <v>2</v>
      </c>
      <c r="AD4" s="180"/>
      <c r="AE4" s="180"/>
      <c r="AF4" s="180"/>
      <c r="AG4" s="180"/>
      <c r="AH4" s="180"/>
      <c r="AI4" s="180">
        <v>3</v>
      </c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>
        <v>4</v>
      </c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>
        <v>5</v>
      </c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>
        <v>6</v>
      </c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6"/>
    </row>
    <row r="5" spans="1:110" s="17" customFormat="1" ht="23.25" customHeight="1">
      <c r="A5" s="181" t="s">
        <v>163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3" t="s">
        <v>140</v>
      </c>
      <c r="AD5" s="184"/>
      <c r="AE5" s="184"/>
      <c r="AF5" s="184"/>
      <c r="AG5" s="184"/>
      <c r="AH5" s="184"/>
      <c r="AI5" s="184" t="s">
        <v>133</v>
      </c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5">
        <f>SUM(AZ7:BV50)</f>
        <v>33505016.33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>
        <f>SUM(BW7:CN50)</f>
        <v>14190883.31</v>
      </c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>
        <f>AZ5-BW5</f>
        <v>19314133.019999996</v>
      </c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7"/>
    </row>
    <row r="6" spans="1:110" ht="15" customHeight="1">
      <c r="A6" s="169" t="s">
        <v>131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88"/>
      <c r="AC6" s="189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9"/>
    </row>
    <row r="7" spans="1:110" ht="52.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89" t="s">
        <v>140</v>
      </c>
      <c r="AD7" s="190"/>
      <c r="AE7" s="190"/>
      <c r="AF7" s="190"/>
      <c r="AG7" s="190"/>
      <c r="AH7" s="190"/>
      <c r="AI7" s="191" t="s">
        <v>4</v>
      </c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58">
        <v>550500</v>
      </c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>
        <v>286524.95</v>
      </c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>
        <f aca="true" t="shared" si="0" ref="CO7:CO16">AZ7-BW7</f>
        <v>263975.05</v>
      </c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9"/>
    </row>
    <row r="8" spans="1:110" ht="66" customHeight="1">
      <c r="A8" s="169" t="s">
        <v>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89" t="s">
        <v>140</v>
      </c>
      <c r="AD8" s="190"/>
      <c r="AE8" s="190"/>
      <c r="AF8" s="190"/>
      <c r="AG8" s="190"/>
      <c r="AH8" s="190"/>
      <c r="AI8" s="191" t="s">
        <v>5</v>
      </c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58">
        <v>53400</v>
      </c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>
        <v>20464</v>
      </c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>
        <f t="shared" si="0"/>
        <v>32936</v>
      </c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9"/>
    </row>
    <row r="9" spans="1:110" ht="81.75" customHeight="1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89" t="s">
        <v>140</v>
      </c>
      <c r="AD9" s="190"/>
      <c r="AE9" s="190"/>
      <c r="AF9" s="190"/>
      <c r="AG9" s="190"/>
      <c r="AH9" s="190"/>
      <c r="AI9" s="191" t="s">
        <v>7</v>
      </c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58">
        <v>165100</v>
      </c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>
        <v>85210.33</v>
      </c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>
        <f t="shared" si="0"/>
        <v>79889.67</v>
      </c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9"/>
    </row>
    <row r="10" spans="1:110" ht="52.5" customHeight="1">
      <c r="A10" s="169" t="s">
        <v>11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89" t="s">
        <v>140</v>
      </c>
      <c r="AD10" s="190"/>
      <c r="AE10" s="190"/>
      <c r="AF10" s="190"/>
      <c r="AG10" s="190"/>
      <c r="AH10" s="190"/>
      <c r="AI10" s="191" t="s">
        <v>9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58">
        <v>2431000</v>
      </c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73">
        <v>1657043.83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58">
        <f t="shared" si="0"/>
        <v>773956.1699999999</v>
      </c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9"/>
    </row>
    <row r="11" spans="1:110" ht="66" customHeight="1">
      <c r="A11" s="169" t="s">
        <v>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89" t="s">
        <v>140</v>
      </c>
      <c r="AD11" s="190"/>
      <c r="AE11" s="190"/>
      <c r="AF11" s="190"/>
      <c r="AG11" s="190"/>
      <c r="AH11" s="190"/>
      <c r="AI11" s="191" t="s">
        <v>12</v>
      </c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58">
        <v>192900</v>
      </c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>
        <v>76435</v>
      </c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>
        <f t="shared" si="0"/>
        <v>116465</v>
      </c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9"/>
    </row>
    <row r="12" spans="1:110" ht="84" customHeight="1">
      <c r="A12" s="38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89" t="s">
        <v>140</v>
      </c>
      <c r="AD12" s="190"/>
      <c r="AE12" s="190"/>
      <c r="AF12" s="190"/>
      <c r="AG12" s="190"/>
      <c r="AH12" s="190"/>
      <c r="AI12" s="191" t="s">
        <v>13</v>
      </c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58">
        <v>735600</v>
      </c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>
        <v>480790.39</v>
      </c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>
        <f t="shared" si="0"/>
        <v>254809.61</v>
      </c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9"/>
    </row>
    <row r="13" spans="1:110" ht="68.25" customHeight="1">
      <c r="A13" s="169" t="s">
        <v>185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89" t="s">
        <v>140</v>
      </c>
      <c r="AD13" s="190"/>
      <c r="AE13" s="190"/>
      <c r="AF13" s="190"/>
      <c r="AG13" s="190"/>
      <c r="AH13" s="190"/>
      <c r="AI13" s="191" t="s">
        <v>216</v>
      </c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58">
        <v>660900</v>
      </c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>
        <v>520005.74</v>
      </c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>
        <f t="shared" si="0"/>
        <v>140894.26</v>
      </c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9"/>
    </row>
    <row r="14" spans="1:110" ht="71.25" customHeight="1">
      <c r="A14" s="169" t="s">
        <v>22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88"/>
      <c r="AC14" s="160" t="s">
        <v>140</v>
      </c>
      <c r="AD14" s="161"/>
      <c r="AE14" s="161"/>
      <c r="AF14" s="161"/>
      <c r="AG14" s="161"/>
      <c r="AH14" s="162"/>
      <c r="AI14" s="163" t="s">
        <v>23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5"/>
      <c r="AZ14" s="155">
        <v>13610</v>
      </c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7"/>
      <c r="BW14" s="166">
        <v>13607</v>
      </c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8"/>
      <c r="CO14" s="158">
        <f t="shared" si="0"/>
        <v>3</v>
      </c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9"/>
    </row>
    <row r="15" spans="1:110" ht="71.25" customHeight="1">
      <c r="A15" s="169" t="s">
        <v>14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88"/>
      <c r="AC15" s="160" t="s">
        <v>140</v>
      </c>
      <c r="AD15" s="161"/>
      <c r="AE15" s="161"/>
      <c r="AF15" s="161"/>
      <c r="AG15" s="161"/>
      <c r="AH15" s="162"/>
      <c r="AI15" s="163" t="s">
        <v>15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55">
        <v>9840</v>
      </c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7"/>
      <c r="BW15" s="166">
        <v>6787.21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8"/>
      <c r="CO15" s="158">
        <f t="shared" si="0"/>
        <v>3052.79</v>
      </c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9"/>
    </row>
    <row r="16" spans="1:110" ht="54" customHeight="1">
      <c r="A16" s="169" t="s">
        <v>186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88"/>
      <c r="AC16" s="160" t="s">
        <v>140</v>
      </c>
      <c r="AD16" s="161"/>
      <c r="AE16" s="161"/>
      <c r="AF16" s="161"/>
      <c r="AG16" s="161"/>
      <c r="AH16" s="162"/>
      <c r="AI16" s="163" t="s">
        <v>310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5"/>
      <c r="AZ16" s="155">
        <v>1150</v>
      </c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7"/>
      <c r="BW16" s="166">
        <v>1141.81</v>
      </c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8"/>
      <c r="CO16" s="158">
        <f t="shared" si="0"/>
        <v>8.190000000000055</v>
      </c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9"/>
    </row>
    <row r="17" spans="1:110" ht="128.25" customHeight="1">
      <c r="A17" s="169" t="s">
        <v>191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88"/>
      <c r="AC17" s="160" t="s">
        <v>140</v>
      </c>
      <c r="AD17" s="161"/>
      <c r="AE17" s="161"/>
      <c r="AF17" s="161"/>
      <c r="AG17" s="161"/>
      <c r="AH17" s="162"/>
      <c r="AI17" s="163" t="s">
        <v>217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  <c r="AZ17" s="155">
        <v>200</v>
      </c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55">
        <v>200</v>
      </c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7"/>
      <c r="CO17" s="158" t="s">
        <v>254</v>
      </c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9"/>
    </row>
    <row r="18" spans="1:110" s="15" customFormat="1" ht="74.25" customHeight="1">
      <c r="A18" s="38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192" t="s">
        <v>140</v>
      </c>
      <c r="AD18" s="193"/>
      <c r="AE18" s="193"/>
      <c r="AF18" s="193"/>
      <c r="AG18" s="193"/>
      <c r="AH18" s="194"/>
      <c r="AI18" s="195" t="s">
        <v>17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7"/>
      <c r="AZ18" s="166">
        <v>63600</v>
      </c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8"/>
      <c r="BW18" s="166">
        <v>56600</v>
      </c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8"/>
      <c r="CO18" s="158">
        <f>AZ18-BW18</f>
        <v>7000</v>
      </c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9"/>
    </row>
    <row r="19" spans="1:110" s="15" customFormat="1" ht="36" customHeight="1">
      <c r="A19" s="38" t="s">
        <v>18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192" t="s">
        <v>140</v>
      </c>
      <c r="AD19" s="193"/>
      <c r="AE19" s="193"/>
      <c r="AF19" s="193"/>
      <c r="AG19" s="193"/>
      <c r="AH19" s="194"/>
      <c r="AI19" s="195" t="s">
        <v>19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7"/>
      <c r="AZ19" s="166">
        <v>198600</v>
      </c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>
        <v>198600</v>
      </c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8"/>
      <c r="CO19" s="158" t="s">
        <v>254</v>
      </c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9"/>
    </row>
    <row r="20" spans="1:110" ht="66" customHeight="1">
      <c r="A20" s="169" t="s">
        <v>20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89" t="s">
        <v>140</v>
      </c>
      <c r="AD20" s="190"/>
      <c r="AE20" s="190"/>
      <c r="AF20" s="190"/>
      <c r="AG20" s="190"/>
      <c r="AH20" s="190"/>
      <c r="AI20" s="172" t="s">
        <v>21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58">
        <v>50000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 t="s">
        <v>254</v>
      </c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>
        <f>AZ20</f>
        <v>50000</v>
      </c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9"/>
    </row>
    <row r="21" spans="1:110" s="16" customFormat="1" ht="84.75" customHeight="1">
      <c r="A21" s="38" t="s">
        <v>192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99" t="s">
        <v>140</v>
      </c>
      <c r="AD21" s="200"/>
      <c r="AE21" s="200"/>
      <c r="AF21" s="200"/>
      <c r="AG21" s="200"/>
      <c r="AH21" s="200"/>
      <c r="AI21" s="201" t="s">
        <v>218</v>
      </c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>
        <v>14400</v>
      </c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>
        <v>9900</v>
      </c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158">
        <f>AZ21-BW21</f>
        <v>4500</v>
      </c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9"/>
    </row>
    <row r="22" spans="1:110" s="16" customFormat="1" ht="111" customHeight="1">
      <c r="A22" s="169" t="s">
        <v>193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203" t="s">
        <v>140</v>
      </c>
      <c r="AD22" s="204"/>
      <c r="AE22" s="204"/>
      <c r="AF22" s="204"/>
      <c r="AG22" s="204"/>
      <c r="AH22" s="204"/>
      <c r="AI22" s="205" t="s">
        <v>219</v>
      </c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>
        <v>32000</v>
      </c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198">
        <v>2800</v>
      </c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58">
        <f>AZ22-BW22</f>
        <v>29200</v>
      </c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9"/>
    </row>
    <row r="23" spans="1:110" s="16" customFormat="1" ht="99" customHeight="1">
      <c r="A23" s="169" t="s">
        <v>194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203" t="s">
        <v>140</v>
      </c>
      <c r="AD23" s="204"/>
      <c r="AE23" s="204"/>
      <c r="AF23" s="204"/>
      <c r="AG23" s="204"/>
      <c r="AH23" s="204"/>
      <c r="AI23" s="205" t="s">
        <v>220</v>
      </c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6">
        <v>60000</v>
      </c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198">
        <v>18263.15</v>
      </c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58">
        <f>AZ23-BW23</f>
        <v>41736.85</v>
      </c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9"/>
    </row>
    <row r="24" spans="1:110" s="16" customFormat="1" ht="81.75" customHeight="1">
      <c r="A24" s="169" t="s">
        <v>195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203" t="s">
        <v>140</v>
      </c>
      <c r="AD24" s="204"/>
      <c r="AE24" s="204"/>
      <c r="AF24" s="204"/>
      <c r="AG24" s="204"/>
      <c r="AH24" s="204"/>
      <c r="AI24" s="205" t="s">
        <v>100</v>
      </c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6">
        <v>10000</v>
      </c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198">
        <v>10000</v>
      </c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58" t="s">
        <v>254</v>
      </c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9"/>
    </row>
    <row r="25" spans="1:110" s="16" customFormat="1" ht="63" customHeight="1">
      <c r="A25" s="169" t="s">
        <v>196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203" t="s">
        <v>140</v>
      </c>
      <c r="AD25" s="204"/>
      <c r="AE25" s="204"/>
      <c r="AF25" s="204"/>
      <c r="AG25" s="204"/>
      <c r="AH25" s="204"/>
      <c r="AI25" s="205" t="s">
        <v>221</v>
      </c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6">
        <v>50000</v>
      </c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198">
        <v>21000</v>
      </c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58">
        <f>AZ25-BW25</f>
        <v>29000</v>
      </c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9"/>
    </row>
    <row r="26" spans="1:110" s="16" customFormat="1" ht="66.75" customHeight="1">
      <c r="A26" s="169" t="s">
        <v>197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203" t="s">
        <v>140</v>
      </c>
      <c r="AD26" s="204"/>
      <c r="AE26" s="204"/>
      <c r="AF26" s="204"/>
      <c r="AG26" s="204"/>
      <c r="AH26" s="204"/>
      <c r="AI26" s="205" t="s">
        <v>222</v>
      </c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6">
        <v>55000</v>
      </c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198">
        <v>46160</v>
      </c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58">
        <f>AZ26-BW26</f>
        <v>8840</v>
      </c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9"/>
    </row>
    <row r="27" spans="1:110" ht="81" customHeight="1">
      <c r="A27" s="169" t="s">
        <v>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89" t="s">
        <v>140</v>
      </c>
      <c r="AD27" s="190"/>
      <c r="AE27" s="190"/>
      <c r="AF27" s="190"/>
      <c r="AG27" s="190"/>
      <c r="AH27" s="190"/>
      <c r="AI27" s="191" t="s">
        <v>25</v>
      </c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58">
        <v>134300</v>
      </c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>
        <v>85778.33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>
        <f>AZ27-BW27</f>
        <v>48521.67</v>
      </c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9"/>
    </row>
    <row r="28" spans="1:110" ht="96" customHeight="1">
      <c r="A28" s="169" t="s">
        <v>27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89" t="s">
        <v>140</v>
      </c>
      <c r="AD28" s="190"/>
      <c r="AE28" s="190"/>
      <c r="AF28" s="190"/>
      <c r="AG28" s="190"/>
      <c r="AH28" s="190"/>
      <c r="AI28" s="191" t="s">
        <v>26</v>
      </c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58">
        <v>40500</v>
      </c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>
        <v>23526.85</v>
      </c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>
        <f>AZ28-BW28</f>
        <v>16973.15</v>
      </c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9"/>
    </row>
    <row r="29" spans="1:110" ht="97.5" customHeight="1">
      <c r="A29" s="169" t="s">
        <v>198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89" t="s">
        <v>140</v>
      </c>
      <c r="AD29" s="190"/>
      <c r="AE29" s="190"/>
      <c r="AF29" s="190"/>
      <c r="AG29" s="190"/>
      <c r="AH29" s="190"/>
      <c r="AI29" s="191" t="s">
        <v>223</v>
      </c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58">
        <v>10000</v>
      </c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 t="s">
        <v>254</v>
      </c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>
        <f>AZ29</f>
        <v>10000</v>
      </c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9"/>
    </row>
    <row r="30" spans="1:110" s="15" customFormat="1" ht="97.5" customHeight="1">
      <c r="A30" s="169" t="s">
        <v>199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92" t="s">
        <v>140</v>
      </c>
      <c r="AD30" s="193"/>
      <c r="AE30" s="193"/>
      <c r="AF30" s="193"/>
      <c r="AG30" s="193"/>
      <c r="AH30" s="194"/>
      <c r="AI30" s="195" t="s">
        <v>224</v>
      </c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7"/>
      <c r="AZ30" s="166">
        <v>45000</v>
      </c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8"/>
      <c r="BW30" s="166" t="s">
        <v>254</v>
      </c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8"/>
      <c r="CO30" s="166">
        <f>AZ30</f>
        <v>45000</v>
      </c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207"/>
    </row>
    <row r="31" spans="1:110" ht="81" customHeight="1">
      <c r="A31" s="38" t="s">
        <v>16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160" t="s">
        <v>140</v>
      </c>
      <c r="AD31" s="161"/>
      <c r="AE31" s="161"/>
      <c r="AF31" s="161"/>
      <c r="AG31" s="161"/>
      <c r="AH31" s="162"/>
      <c r="AI31" s="163" t="s">
        <v>28</v>
      </c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  <c r="AZ31" s="155">
        <v>148100</v>
      </c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7"/>
      <c r="BW31" s="155">
        <v>121100</v>
      </c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7"/>
      <c r="CO31" s="158">
        <f>AZ31-BW31</f>
        <v>27000</v>
      </c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9"/>
    </row>
    <row r="32" spans="1:110" ht="98.25" customHeight="1">
      <c r="A32" s="169" t="s">
        <v>200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0" t="s">
        <v>140</v>
      </c>
      <c r="AD32" s="161"/>
      <c r="AE32" s="161"/>
      <c r="AF32" s="161"/>
      <c r="AG32" s="161"/>
      <c r="AH32" s="162"/>
      <c r="AI32" s="195" t="s">
        <v>225</v>
      </c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7"/>
      <c r="AZ32" s="155">
        <v>3143081.41</v>
      </c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7"/>
      <c r="BW32" s="155">
        <v>1129366.2</v>
      </c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7"/>
      <c r="CO32" s="158">
        <f>AZ32-BW32</f>
        <v>2013715.2100000002</v>
      </c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9"/>
    </row>
    <row r="33" spans="1:110" ht="100.5" customHeight="1">
      <c r="A33" s="169" t="s">
        <v>201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0" t="s">
        <v>140</v>
      </c>
      <c r="AD33" s="161"/>
      <c r="AE33" s="161"/>
      <c r="AF33" s="161"/>
      <c r="AG33" s="161"/>
      <c r="AH33" s="162"/>
      <c r="AI33" s="195" t="s">
        <v>322</v>
      </c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7"/>
      <c r="AZ33" s="155">
        <v>15267800</v>
      </c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7"/>
      <c r="BW33" s="155">
        <v>2327594.59</v>
      </c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7"/>
      <c r="CO33" s="158">
        <f>AZ33</f>
        <v>15267800</v>
      </c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9"/>
    </row>
    <row r="34" spans="1:110" ht="97.5" customHeight="1">
      <c r="A34" s="169" t="s">
        <v>203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0" t="s">
        <v>140</v>
      </c>
      <c r="AD34" s="161"/>
      <c r="AE34" s="161"/>
      <c r="AF34" s="161"/>
      <c r="AG34" s="161"/>
      <c r="AH34" s="162"/>
      <c r="AI34" s="195" t="s">
        <v>226</v>
      </c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7"/>
      <c r="AZ34" s="155">
        <v>90000</v>
      </c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7"/>
      <c r="BW34" s="155">
        <v>90000</v>
      </c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7"/>
      <c r="CO34" s="158" t="s">
        <v>254</v>
      </c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9"/>
    </row>
    <row r="35" spans="1:110" ht="111" customHeight="1">
      <c r="A35" s="169" t="s">
        <v>204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0" t="s">
        <v>140</v>
      </c>
      <c r="AD35" s="161"/>
      <c r="AE35" s="161"/>
      <c r="AF35" s="161"/>
      <c r="AG35" s="161"/>
      <c r="AH35" s="162"/>
      <c r="AI35" s="195" t="s">
        <v>321</v>
      </c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7"/>
      <c r="AZ35" s="155">
        <v>991900</v>
      </c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7"/>
      <c r="BW35" s="155">
        <v>984972.58</v>
      </c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7"/>
      <c r="CO35" s="158">
        <f>AZ35-BW35</f>
        <v>6927.420000000042</v>
      </c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9"/>
    </row>
    <row r="36" spans="1:110" ht="109.5" customHeight="1">
      <c r="A36" s="169" t="s">
        <v>205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0" t="s">
        <v>140</v>
      </c>
      <c r="AD36" s="161"/>
      <c r="AE36" s="161"/>
      <c r="AF36" s="161"/>
      <c r="AG36" s="161"/>
      <c r="AH36" s="162"/>
      <c r="AI36" s="195" t="s">
        <v>71</v>
      </c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7"/>
      <c r="AZ36" s="155">
        <v>5847</v>
      </c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7"/>
      <c r="BW36" s="155">
        <v>5847</v>
      </c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7"/>
      <c r="CO36" s="158" t="s">
        <v>254</v>
      </c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9"/>
    </row>
    <row r="37" spans="1:110" ht="97.5" customHeight="1">
      <c r="A37" s="169" t="s">
        <v>206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0" t="s">
        <v>140</v>
      </c>
      <c r="AD37" s="161"/>
      <c r="AE37" s="161"/>
      <c r="AF37" s="161"/>
      <c r="AG37" s="161"/>
      <c r="AH37" s="162"/>
      <c r="AI37" s="195" t="s">
        <v>227</v>
      </c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7"/>
      <c r="AZ37" s="155">
        <v>160000</v>
      </c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7"/>
      <c r="BW37" s="155">
        <v>143110</v>
      </c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7"/>
      <c r="CO37" s="158">
        <f aca="true" t="shared" si="1" ref="CO37:CO44">AZ37-BW37</f>
        <v>16890</v>
      </c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9"/>
    </row>
    <row r="38" spans="1:110" s="15" customFormat="1" ht="96" customHeight="1">
      <c r="A38" s="169" t="s">
        <v>207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92" t="s">
        <v>140</v>
      </c>
      <c r="AD38" s="193"/>
      <c r="AE38" s="193"/>
      <c r="AF38" s="193"/>
      <c r="AG38" s="193"/>
      <c r="AH38" s="194"/>
      <c r="AI38" s="195" t="s">
        <v>228</v>
      </c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7"/>
      <c r="AZ38" s="166">
        <v>289950.33</v>
      </c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166">
        <v>154491.16</v>
      </c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8"/>
      <c r="CO38" s="158">
        <f t="shared" si="1"/>
        <v>135459.17</v>
      </c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9"/>
    </row>
    <row r="39" spans="1:110" ht="81" customHeight="1">
      <c r="A39" s="169" t="s">
        <v>208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0" t="s">
        <v>140</v>
      </c>
      <c r="AD39" s="161"/>
      <c r="AE39" s="161"/>
      <c r="AF39" s="161"/>
      <c r="AG39" s="161"/>
      <c r="AH39" s="162"/>
      <c r="AI39" s="163" t="s">
        <v>229</v>
      </c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5"/>
      <c r="AZ39" s="155">
        <v>1000000</v>
      </c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7"/>
      <c r="BW39" s="166">
        <v>581220.73</v>
      </c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8"/>
      <c r="CO39" s="158">
        <f t="shared" si="1"/>
        <v>418779.27</v>
      </c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9"/>
    </row>
    <row r="40" spans="1:110" ht="81" customHeight="1">
      <c r="A40" s="169" t="s">
        <v>209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0" t="s">
        <v>140</v>
      </c>
      <c r="AD40" s="161"/>
      <c r="AE40" s="161"/>
      <c r="AF40" s="161"/>
      <c r="AG40" s="161"/>
      <c r="AH40" s="162"/>
      <c r="AI40" s="163" t="s">
        <v>230</v>
      </c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5"/>
      <c r="AZ40" s="166">
        <v>300000</v>
      </c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155">
        <v>272243.1</v>
      </c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7"/>
      <c r="CO40" s="158">
        <f t="shared" si="1"/>
        <v>27756.900000000023</v>
      </c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9"/>
    </row>
    <row r="41" spans="1:110" ht="91.5" customHeight="1">
      <c r="A41" s="169" t="s">
        <v>210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0" t="s">
        <v>140</v>
      </c>
      <c r="AD41" s="161"/>
      <c r="AE41" s="161"/>
      <c r="AF41" s="161"/>
      <c r="AG41" s="161"/>
      <c r="AH41" s="162"/>
      <c r="AI41" s="163" t="s">
        <v>231</v>
      </c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5"/>
      <c r="AZ41" s="155">
        <v>200000</v>
      </c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7"/>
      <c r="BW41" s="155">
        <v>155984</v>
      </c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7"/>
      <c r="CO41" s="158">
        <f t="shared" si="1"/>
        <v>44016</v>
      </c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9"/>
    </row>
    <row r="42" spans="1:110" ht="96" customHeight="1">
      <c r="A42" s="169" t="s">
        <v>211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0" t="s">
        <v>140</v>
      </c>
      <c r="AD42" s="161"/>
      <c r="AE42" s="161"/>
      <c r="AF42" s="161"/>
      <c r="AG42" s="161"/>
      <c r="AH42" s="162"/>
      <c r="AI42" s="163" t="s">
        <v>232</v>
      </c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5"/>
      <c r="AZ42" s="166">
        <v>967400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8"/>
      <c r="BW42" s="155">
        <v>593151.2</v>
      </c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7"/>
      <c r="CO42" s="158">
        <f t="shared" si="1"/>
        <v>374248.80000000005</v>
      </c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9"/>
    </row>
    <row r="43" spans="1:110" ht="66" customHeight="1">
      <c r="A43" s="38" t="s">
        <v>190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160" t="s">
        <v>140</v>
      </c>
      <c r="AD43" s="161"/>
      <c r="AE43" s="161"/>
      <c r="AF43" s="161"/>
      <c r="AG43" s="161"/>
      <c r="AH43" s="162"/>
      <c r="AI43" s="163" t="s">
        <v>189</v>
      </c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5"/>
      <c r="AZ43" s="166">
        <v>1700000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8"/>
      <c r="BW43" s="155">
        <v>1700000</v>
      </c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7"/>
      <c r="CO43" s="158" t="s">
        <v>254</v>
      </c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9"/>
    </row>
    <row r="44" spans="1:110" ht="96" customHeight="1">
      <c r="A44" s="169" t="s">
        <v>212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0" t="s">
        <v>140</v>
      </c>
      <c r="AD44" s="161"/>
      <c r="AE44" s="161"/>
      <c r="AF44" s="161"/>
      <c r="AG44" s="161"/>
      <c r="AH44" s="162"/>
      <c r="AI44" s="163" t="s">
        <v>233</v>
      </c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5"/>
      <c r="AZ44" s="166">
        <v>185000</v>
      </c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8"/>
      <c r="BW44" s="155">
        <v>115570</v>
      </c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7"/>
      <c r="CO44" s="158">
        <f t="shared" si="1"/>
        <v>69430</v>
      </c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9"/>
    </row>
    <row r="45" spans="1:110" ht="111" customHeight="1">
      <c r="A45" s="169" t="s">
        <v>213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89" t="s">
        <v>140</v>
      </c>
      <c r="AD45" s="190"/>
      <c r="AE45" s="190"/>
      <c r="AF45" s="190"/>
      <c r="AG45" s="190"/>
      <c r="AH45" s="190"/>
      <c r="AI45" s="191" t="s">
        <v>234</v>
      </c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58">
        <v>16000</v>
      </c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 t="s">
        <v>254</v>
      </c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>
        <f>AZ45</f>
        <v>16000</v>
      </c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9"/>
    </row>
    <row r="46" spans="1:110" s="15" customFormat="1" ht="81" customHeight="1">
      <c r="A46" s="169" t="s">
        <v>214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70" t="s">
        <v>140</v>
      </c>
      <c r="AD46" s="171"/>
      <c r="AE46" s="171"/>
      <c r="AF46" s="171"/>
      <c r="AG46" s="171"/>
      <c r="AH46" s="171"/>
      <c r="AI46" s="172" t="s">
        <v>235</v>
      </c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3">
        <v>2999337.59</v>
      </c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>
        <v>1798361.76</v>
      </c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58">
        <f>AZ46-BW46</f>
        <v>1200975.8299999998</v>
      </c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</row>
    <row r="47" spans="1:110" s="15" customFormat="1" ht="53.25" customHeight="1">
      <c r="A47" s="169" t="s">
        <v>55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70" t="s">
        <v>140</v>
      </c>
      <c r="AD47" s="171"/>
      <c r="AE47" s="171"/>
      <c r="AF47" s="171"/>
      <c r="AG47" s="171"/>
      <c r="AH47" s="171"/>
      <c r="AI47" s="172" t="s">
        <v>54</v>
      </c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3">
        <v>181600</v>
      </c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>
        <v>181582.4</v>
      </c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58">
        <f>AZ47-BW47</f>
        <v>17.60000000000582</v>
      </c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9"/>
    </row>
    <row r="48" spans="1:110" s="15" customFormat="1" ht="67.5" customHeight="1">
      <c r="A48" s="169" t="s">
        <v>353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70" t="s">
        <v>140</v>
      </c>
      <c r="AD48" s="171"/>
      <c r="AE48" s="171"/>
      <c r="AF48" s="171"/>
      <c r="AG48" s="171"/>
      <c r="AH48" s="171"/>
      <c r="AI48" s="172" t="s">
        <v>354</v>
      </c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3">
        <v>185300</v>
      </c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>
        <v>185300</v>
      </c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58" t="s">
        <v>254</v>
      </c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9"/>
    </row>
    <row r="49" spans="1:110" s="15" customFormat="1" ht="66" customHeight="1">
      <c r="A49" s="169" t="s">
        <v>355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70" t="s">
        <v>140</v>
      </c>
      <c r="AD49" s="171"/>
      <c r="AE49" s="171"/>
      <c r="AF49" s="171"/>
      <c r="AG49" s="171"/>
      <c r="AH49" s="171"/>
      <c r="AI49" s="172" t="s">
        <v>356</v>
      </c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3">
        <v>12100</v>
      </c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>
        <v>12100</v>
      </c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58" t="s">
        <v>254</v>
      </c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9"/>
    </row>
    <row r="50" spans="1:110" ht="78" customHeight="1" thickBot="1">
      <c r="A50" s="169" t="s">
        <v>215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208" t="s">
        <v>140</v>
      </c>
      <c r="AD50" s="209"/>
      <c r="AE50" s="209"/>
      <c r="AF50" s="209"/>
      <c r="AG50" s="209"/>
      <c r="AH50" s="210"/>
      <c r="AI50" s="211" t="s">
        <v>236</v>
      </c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3"/>
      <c r="AZ50" s="214">
        <v>84000</v>
      </c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6"/>
      <c r="BW50" s="214">
        <v>18050</v>
      </c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6"/>
      <c r="CO50" s="218">
        <f>AZ50-BW50</f>
        <v>65950</v>
      </c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9"/>
    </row>
    <row r="51" spans="1:110" ht="7.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8"/>
      <c r="AD51" s="19"/>
      <c r="AE51" s="19"/>
      <c r="AF51" s="19"/>
      <c r="AG51" s="19"/>
      <c r="AH51" s="18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</row>
    <row r="52" spans="1:114" ht="22.5" customHeight="1" thickBot="1">
      <c r="A52" s="169" t="s">
        <v>165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220" t="s">
        <v>141</v>
      </c>
      <c r="AD52" s="221"/>
      <c r="AE52" s="221"/>
      <c r="AF52" s="221"/>
      <c r="AG52" s="221"/>
      <c r="AH52" s="222"/>
      <c r="AI52" s="223" t="s">
        <v>133</v>
      </c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5"/>
      <c r="AZ52" s="226">
        <f>'стр.1'!BC13-Лист1!AZ5</f>
        <v>-4890316.329999998</v>
      </c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6">
        <f>'стр.1'!BW13-Лист1!BW5</f>
        <v>1020332.6699999999</v>
      </c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6" t="s">
        <v>133</v>
      </c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8"/>
      <c r="DG52" s="217"/>
      <c r="DH52" s="217"/>
      <c r="DI52" s="217"/>
      <c r="DJ52" s="217"/>
    </row>
  </sheetData>
  <mergeCells count="296">
    <mergeCell ref="DG52:DJ52"/>
    <mergeCell ref="BW50:CN50"/>
    <mergeCell ref="CO50:DF50"/>
    <mergeCell ref="A52:AB52"/>
    <mergeCell ref="AC52:AH52"/>
    <mergeCell ref="AI52:AY52"/>
    <mergeCell ref="AZ52:BV52"/>
    <mergeCell ref="BW52:CN52"/>
    <mergeCell ref="CO52:DF52"/>
    <mergeCell ref="A50:AB50"/>
    <mergeCell ref="AC50:AH50"/>
    <mergeCell ref="AI50:AY50"/>
    <mergeCell ref="AZ50:BV50"/>
    <mergeCell ref="BW45:CN45"/>
    <mergeCell ref="AZ45:BV45"/>
    <mergeCell ref="BW47:CN47"/>
    <mergeCell ref="BW48:CN48"/>
    <mergeCell ref="AZ48:BV48"/>
    <mergeCell ref="CO45:DF45"/>
    <mergeCell ref="A46:AB46"/>
    <mergeCell ref="AC46:AH46"/>
    <mergeCell ref="AI46:AY46"/>
    <mergeCell ref="AZ46:BV46"/>
    <mergeCell ref="BW46:CN46"/>
    <mergeCell ref="CO46:DF46"/>
    <mergeCell ref="A45:AB45"/>
    <mergeCell ref="AC45:AH45"/>
    <mergeCell ref="AI45:AY45"/>
    <mergeCell ref="BW44:CN44"/>
    <mergeCell ref="CO44:DF44"/>
    <mergeCell ref="A42:AB42"/>
    <mergeCell ref="AC42:AH42"/>
    <mergeCell ref="A44:AB44"/>
    <mergeCell ref="AC44:AH44"/>
    <mergeCell ref="AI44:AY44"/>
    <mergeCell ref="AZ44:BV44"/>
    <mergeCell ref="AI42:AY42"/>
    <mergeCell ref="AZ42:BV42"/>
    <mergeCell ref="BW40:CN40"/>
    <mergeCell ref="CO40:DF40"/>
    <mergeCell ref="BW41:CN41"/>
    <mergeCell ref="CO41:DF41"/>
    <mergeCell ref="BW42:CN42"/>
    <mergeCell ref="CO42:DF42"/>
    <mergeCell ref="A41:AB41"/>
    <mergeCell ref="AC41:AH41"/>
    <mergeCell ref="AI41:AY41"/>
    <mergeCell ref="AZ41:BV41"/>
    <mergeCell ref="A40:AB40"/>
    <mergeCell ref="AC40:AH40"/>
    <mergeCell ref="AI40:AY40"/>
    <mergeCell ref="AZ40:BV40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BW36:CN36"/>
    <mergeCell ref="CO36:DF36"/>
    <mergeCell ref="BW37:CN37"/>
    <mergeCell ref="CO37:DF37"/>
    <mergeCell ref="BW38:CN38"/>
    <mergeCell ref="CO38:DF38"/>
    <mergeCell ref="A37:AB37"/>
    <mergeCell ref="AC37:AH37"/>
    <mergeCell ref="AI37:AY37"/>
    <mergeCell ref="AZ37:BV37"/>
    <mergeCell ref="A36:AB36"/>
    <mergeCell ref="AC36:AH36"/>
    <mergeCell ref="AI36:AY36"/>
    <mergeCell ref="AZ36:BV36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BW32:CN32"/>
    <mergeCell ref="CO32:DF32"/>
    <mergeCell ref="BW33:CN33"/>
    <mergeCell ref="CO33:DF33"/>
    <mergeCell ref="BW34:CN34"/>
    <mergeCell ref="CO34:DF34"/>
    <mergeCell ref="A33:AB33"/>
    <mergeCell ref="AC33:AH33"/>
    <mergeCell ref="AI33:AY33"/>
    <mergeCell ref="AZ33:BV33"/>
    <mergeCell ref="A32:AB32"/>
    <mergeCell ref="AC32:AH32"/>
    <mergeCell ref="AI32:AY32"/>
    <mergeCell ref="AZ32:BV32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BW28:CN28"/>
    <mergeCell ref="CO28:DF28"/>
    <mergeCell ref="BW29:CN29"/>
    <mergeCell ref="CO29:DF29"/>
    <mergeCell ref="BW30:CN30"/>
    <mergeCell ref="CO30:DF30"/>
    <mergeCell ref="A29:AB29"/>
    <mergeCell ref="AC29:AH29"/>
    <mergeCell ref="AI29:AY29"/>
    <mergeCell ref="AZ29:BV29"/>
    <mergeCell ref="A28:AB28"/>
    <mergeCell ref="AC28:AH28"/>
    <mergeCell ref="AI28:AY28"/>
    <mergeCell ref="AZ28:BV28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BW24:CN24"/>
    <mergeCell ref="CO24:DF24"/>
    <mergeCell ref="BW25:CN25"/>
    <mergeCell ref="CO25:DF25"/>
    <mergeCell ref="BW26:CN26"/>
    <mergeCell ref="CO26:DF26"/>
    <mergeCell ref="A25:AB25"/>
    <mergeCell ref="AC25:AH25"/>
    <mergeCell ref="AI25:AY25"/>
    <mergeCell ref="AZ25:BV25"/>
    <mergeCell ref="A24:AB24"/>
    <mergeCell ref="AC24:AH24"/>
    <mergeCell ref="AI24:AY24"/>
    <mergeCell ref="AZ24:BV24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BW20:CN20"/>
    <mergeCell ref="CO20:DF20"/>
    <mergeCell ref="BW21:CN21"/>
    <mergeCell ref="CO21:DF21"/>
    <mergeCell ref="BW22:CN22"/>
    <mergeCell ref="CO22:DF22"/>
    <mergeCell ref="A21:AB21"/>
    <mergeCell ref="AC21:AH21"/>
    <mergeCell ref="AI21:AY21"/>
    <mergeCell ref="AZ21:BV21"/>
    <mergeCell ref="A20:AB20"/>
    <mergeCell ref="AC20:AH20"/>
    <mergeCell ref="AI20:AY20"/>
    <mergeCell ref="AZ20:BV20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BW16:CN16"/>
    <mergeCell ref="CO16:DF16"/>
    <mergeCell ref="BW17:CN17"/>
    <mergeCell ref="CO17:DF17"/>
    <mergeCell ref="BW18:CN18"/>
    <mergeCell ref="CO18:DF18"/>
    <mergeCell ref="A17:AB17"/>
    <mergeCell ref="AC17:AH17"/>
    <mergeCell ref="AI17:AY17"/>
    <mergeCell ref="AZ17:BV17"/>
    <mergeCell ref="A16:AB16"/>
    <mergeCell ref="AC16:AH16"/>
    <mergeCell ref="AI16:AY16"/>
    <mergeCell ref="AZ16:BV16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BW12:CN12"/>
    <mergeCell ref="CO12:DF12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2:AB12"/>
    <mergeCell ref="AC12:AH12"/>
    <mergeCell ref="AI12:AY12"/>
    <mergeCell ref="AZ12:BV12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BW8:CN8"/>
    <mergeCell ref="CO8:DF8"/>
    <mergeCell ref="BW9:CN9"/>
    <mergeCell ref="CO9:DF9"/>
    <mergeCell ref="BW10:CN10"/>
    <mergeCell ref="CO10:DF10"/>
    <mergeCell ref="A9:AB9"/>
    <mergeCell ref="AC9:AH9"/>
    <mergeCell ref="AI9:AY9"/>
    <mergeCell ref="AZ9:BV9"/>
    <mergeCell ref="A8:AB8"/>
    <mergeCell ref="AC8:AH8"/>
    <mergeCell ref="AI8:AY8"/>
    <mergeCell ref="AZ8:BV8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BW4:CN4"/>
    <mergeCell ref="CO4:DF4"/>
    <mergeCell ref="BW5:CN5"/>
    <mergeCell ref="CO5:DF5"/>
    <mergeCell ref="BW6:CN6"/>
    <mergeCell ref="CO6:DF6"/>
    <mergeCell ref="A5:AB5"/>
    <mergeCell ref="AC5:AH5"/>
    <mergeCell ref="AI5:AY5"/>
    <mergeCell ref="AZ5:BV5"/>
    <mergeCell ref="A4:AB4"/>
    <mergeCell ref="AC4:AH4"/>
    <mergeCell ref="AI4:AY4"/>
    <mergeCell ref="AZ4:BV4"/>
    <mergeCell ref="A2:DF2"/>
    <mergeCell ref="A3:AB3"/>
    <mergeCell ref="AC3:AH3"/>
    <mergeCell ref="AI3:AY3"/>
    <mergeCell ref="AZ3:BV3"/>
    <mergeCell ref="BW3:CN3"/>
    <mergeCell ref="CO3:DF3"/>
    <mergeCell ref="CO47:DF47"/>
    <mergeCell ref="A47:AB47"/>
    <mergeCell ref="AC47:AH47"/>
    <mergeCell ref="AI47:AY47"/>
    <mergeCell ref="AZ47:BV47"/>
    <mergeCell ref="CO48:DF48"/>
    <mergeCell ref="A49:AB49"/>
    <mergeCell ref="AC49:AH49"/>
    <mergeCell ref="AI49:AY49"/>
    <mergeCell ref="AZ49:BV49"/>
    <mergeCell ref="BW49:CN49"/>
    <mergeCell ref="CO49:DF49"/>
    <mergeCell ref="A48:AB48"/>
    <mergeCell ref="AC48:AH48"/>
    <mergeCell ref="AI48:AY48"/>
    <mergeCell ref="BW43:CN43"/>
    <mergeCell ref="CO43:DF43"/>
    <mergeCell ref="A43:AB43"/>
    <mergeCell ref="AC43:AH43"/>
    <mergeCell ref="AI43:AY43"/>
    <mergeCell ref="AZ43:BV43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">
      <selection activeCell="I43" sqref="I43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37</v>
      </c>
    </row>
    <row r="2" spans="1:110" s="3" customFormat="1" ht="21" customHeight="1">
      <c r="A2" s="256" t="s">
        <v>250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</row>
    <row r="3" spans="1:110" ht="54" customHeight="1">
      <c r="A3" s="276" t="s">
        <v>127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 t="s">
        <v>128</v>
      </c>
      <c r="AD3" s="273"/>
      <c r="AE3" s="273"/>
      <c r="AF3" s="273"/>
      <c r="AG3" s="273"/>
      <c r="AH3" s="273"/>
      <c r="AI3" s="273" t="s">
        <v>251</v>
      </c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 t="s">
        <v>168</v>
      </c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 t="s">
        <v>129</v>
      </c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 t="s">
        <v>130</v>
      </c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5"/>
    </row>
    <row r="4" spans="1:110" s="9" customFormat="1" ht="12" customHeight="1" thickBot="1">
      <c r="A4" s="277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2">
        <v>2</v>
      </c>
      <c r="AD4" s="272"/>
      <c r="AE4" s="272"/>
      <c r="AF4" s="272"/>
      <c r="AG4" s="272"/>
      <c r="AH4" s="272"/>
      <c r="AI4" s="272">
        <v>3</v>
      </c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>
        <v>4</v>
      </c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>
        <v>5</v>
      </c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>
        <v>6</v>
      </c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4"/>
    </row>
    <row r="5" spans="1:110" ht="22.5" customHeight="1">
      <c r="A5" s="279" t="s">
        <v>101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80"/>
      <c r="AC5" s="288" t="s">
        <v>164</v>
      </c>
      <c r="AD5" s="289"/>
      <c r="AE5" s="289"/>
      <c r="AF5" s="289"/>
      <c r="AG5" s="289"/>
      <c r="AH5" s="289"/>
      <c r="AI5" s="289" t="s">
        <v>133</v>
      </c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4">
        <f>AZ29</f>
        <v>4890316.329999998</v>
      </c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4">
        <f>BW29</f>
        <v>-1020332.6700000018</v>
      </c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4">
        <f>AZ5-BW5</f>
        <v>5910649</v>
      </c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6"/>
    </row>
    <row r="6" spans="1:110" ht="12" customHeight="1">
      <c r="A6" s="270" t="s">
        <v>131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1"/>
      <c r="AC6" s="249" t="s">
        <v>143</v>
      </c>
      <c r="AD6" s="250"/>
      <c r="AE6" s="250"/>
      <c r="AF6" s="250"/>
      <c r="AG6" s="250"/>
      <c r="AH6" s="251"/>
      <c r="AI6" s="283" t="s">
        <v>133</v>
      </c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1"/>
      <c r="AZ6" s="244" t="s">
        <v>254</v>
      </c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5"/>
      <c r="BW6" s="244" t="s">
        <v>254</v>
      </c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5"/>
      <c r="CO6" s="244" t="s">
        <v>254</v>
      </c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8"/>
    </row>
    <row r="7" spans="1:110" ht="22.5" customHeight="1">
      <c r="A7" s="290" t="s">
        <v>102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  <c r="AC7" s="252"/>
      <c r="AD7" s="253"/>
      <c r="AE7" s="253"/>
      <c r="AF7" s="253"/>
      <c r="AG7" s="253"/>
      <c r="AH7" s="254"/>
      <c r="AI7" s="281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4"/>
      <c r="AZ7" s="266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67"/>
      <c r="BW7" s="266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67"/>
      <c r="CO7" s="266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69"/>
    </row>
    <row r="8" spans="1:110" ht="15" customHeight="1">
      <c r="A8" s="297" t="s">
        <v>142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249" t="s">
        <v>143</v>
      </c>
      <c r="AD8" s="250"/>
      <c r="AE8" s="250"/>
      <c r="AF8" s="250"/>
      <c r="AG8" s="250"/>
      <c r="AH8" s="251"/>
      <c r="AI8" s="283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1"/>
      <c r="AZ8" s="244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82"/>
      <c r="BW8" s="244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82"/>
      <c r="CO8" s="244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6"/>
    </row>
    <row r="9" spans="1:110" ht="57.75" customHeight="1" hidden="1">
      <c r="A9" s="293" t="s">
        <v>265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4"/>
      <c r="AC9" s="252"/>
      <c r="AD9" s="253"/>
      <c r="AE9" s="253"/>
      <c r="AF9" s="253"/>
      <c r="AG9" s="253"/>
      <c r="AH9" s="254"/>
      <c r="AI9" s="281" t="s">
        <v>44</v>
      </c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4"/>
      <c r="AZ9" s="241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3"/>
      <c r="BW9" s="241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3"/>
      <c r="CO9" s="241" t="s">
        <v>254</v>
      </c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87"/>
    </row>
    <row r="10" spans="1:110" ht="56.25" customHeight="1" hidden="1">
      <c r="A10" s="295" t="s">
        <v>276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6"/>
      <c r="AC10" s="232" t="s">
        <v>277</v>
      </c>
      <c r="AD10" s="233"/>
      <c r="AE10" s="233"/>
      <c r="AF10" s="233"/>
      <c r="AG10" s="233"/>
      <c r="AH10" s="233"/>
      <c r="AI10" s="233" t="s">
        <v>278</v>
      </c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 t="s">
        <v>254</v>
      </c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92"/>
    </row>
    <row r="11" spans="1:110" ht="1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2"/>
      <c r="AC11" s="232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5" t="s">
        <v>254</v>
      </c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 t="s">
        <v>254</v>
      </c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 t="s">
        <v>254</v>
      </c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8"/>
    </row>
    <row r="12" spans="1:110" ht="1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2"/>
      <c r="AC12" s="232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5" t="s">
        <v>254</v>
      </c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 t="s">
        <v>254</v>
      </c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 t="s">
        <v>254</v>
      </c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8"/>
    </row>
    <row r="13" spans="1:110" ht="1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2"/>
      <c r="AC13" s="232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5" t="s">
        <v>254</v>
      </c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 t="s">
        <v>254</v>
      </c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 t="s">
        <v>254</v>
      </c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8"/>
    </row>
    <row r="14" spans="1:110" ht="1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2"/>
      <c r="AC14" s="232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5" t="s">
        <v>254</v>
      </c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 t="s">
        <v>254</v>
      </c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 t="s">
        <v>254</v>
      </c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8"/>
    </row>
    <row r="15" spans="1:110" ht="1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2"/>
      <c r="AC15" s="232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5" t="s">
        <v>254</v>
      </c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 t="s">
        <v>254</v>
      </c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 t="s">
        <v>254</v>
      </c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8"/>
    </row>
    <row r="16" spans="1:110" ht="1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2"/>
      <c r="AC16" s="232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5" t="s">
        <v>254</v>
      </c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 t="s">
        <v>254</v>
      </c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 t="s">
        <v>254</v>
      </c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8"/>
    </row>
    <row r="17" spans="1:110" ht="15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2"/>
      <c r="AC17" s="232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 t="s">
        <v>254</v>
      </c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 t="s">
        <v>254</v>
      </c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8"/>
    </row>
    <row r="18" spans="1:110" ht="15" customHeight="1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32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5" t="s">
        <v>254</v>
      </c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 t="s">
        <v>254</v>
      </c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 t="s">
        <v>254</v>
      </c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8"/>
    </row>
    <row r="19" spans="1:110" ht="15" customHeight="1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  <c r="AC19" s="232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5" t="s">
        <v>254</v>
      </c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 t="s">
        <v>254</v>
      </c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 t="s">
        <v>254</v>
      </c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8"/>
    </row>
    <row r="20" spans="1:110" ht="1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2"/>
      <c r="AC20" s="232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5" t="s">
        <v>254</v>
      </c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 t="s">
        <v>254</v>
      </c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 t="s">
        <v>254</v>
      </c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8"/>
    </row>
    <row r="21" spans="1:110" ht="15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2"/>
      <c r="AC21" s="232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5" t="s">
        <v>254</v>
      </c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 t="s">
        <v>254</v>
      </c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 t="s">
        <v>254</v>
      </c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8"/>
    </row>
    <row r="22" spans="1:110" ht="22.5" customHeight="1">
      <c r="A22" s="301" t="s">
        <v>103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2"/>
      <c r="AC22" s="232" t="s">
        <v>144</v>
      </c>
      <c r="AD22" s="233"/>
      <c r="AE22" s="233"/>
      <c r="AF22" s="233"/>
      <c r="AG22" s="233"/>
      <c r="AH22" s="233"/>
      <c r="AI22" s="233" t="s">
        <v>133</v>
      </c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5" t="s">
        <v>254</v>
      </c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 t="s">
        <v>254</v>
      </c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 t="s">
        <v>254</v>
      </c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8"/>
    </row>
    <row r="23" spans="1:110" ht="12" customHeight="1">
      <c r="A23" s="270" t="s">
        <v>142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1"/>
      <c r="AC23" s="249"/>
      <c r="AD23" s="250"/>
      <c r="AE23" s="250"/>
      <c r="AF23" s="250"/>
      <c r="AG23" s="250"/>
      <c r="AH23" s="251"/>
      <c r="AI23" s="283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1"/>
      <c r="AZ23" s="263" t="s">
        <v>254</v>
      </c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5"/>
      <c r="BW23" s="263" t="s">
        <v>254</v>
      </c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5"/>
      <c r="CO23" s="263" t="s">
        <v>254</v>
      </c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8"/>
    </row>
    <row r="24" spans="1:110" ht="1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300"/>
      <c r="AC24" s="252"/>
      <c r="AD24" s="253"/>
      <c r="AE24" s="253"/>
      <c r="AF24" s="253"/>
      <c r="AG24" s="253"/>
      <c r="AH24" s="254"/>
      <c r="AI24" s="281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4"/>
      <c r="AZ24" s="266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67"/>
      <c r="BW24" s="266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67"/>
      <c r="CO24" s="266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69"/>
    </row>
    <row r="25" spans="1:110" ht="1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2"/>
      <c r="AC25" s="232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5" t="s">
        <v>254</v>
      </c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 t="s">
        <v>254</v>
      </c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 t="s">
        <v>254</v>
      </c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8"/>
    </row>
    <row r="26" spans="1:110" ht="1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2"/>
      <c r="AC26" s="232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5" t="s">
        <v>254</v>
      </c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 t="s">
        <v>254</v>
      </c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 t="s">
        <v>254</v>
      </c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8"/>
    </row>
    <row r="27" spans="1:110" ht="15" customHeight="1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2"/>
      <c r="AC27" s="232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5" t="s">
        <v>254</v>
      </c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 t="s">
        <v>254</v>
      </c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 t="s">
        <v>254</v>
      </c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8"/>
    </row>
    <row r="28" spans="1:110" ht="15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2"/>
      <c r="AC28" s="232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5" t="s">
        <v>254</v>
      </c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 t="s">
        <v>254</v>
      </c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 t="s">
        <v>254</v>
      </c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8"/>
    </row>
    <row r="29" spans="1:110" ht="15" customHeight="1">
      <c r="A29" s="10" t="s">
        <v>145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32" t="s">
        <v>146</v>
      </c>
      <c r="AD29" s="233"/>
      <c r="AE29" s="233"/>
      <c r="AF29" s="233"/>
      <c r="AG29" s="233"/>
      <c r="AH29" s="233"/>
      <c r="AI29" s="233" t="s">
        <v>242</v>
      </c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4">
        <f>AZ30+AZ31</f>
        <v>4890316.329999998</v>
      </c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4">
        <f>BW30+BW31</f>
        <v>-1020332.6700000018</v>
      </c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4">
        <f>AZ29-BW29</f>
        <v>5910649</v>
      </c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8"/>
    </row>
    <row r="30" spans="1:110" ht="21.75" customHeight="1">
      <c r="A30" s="247" t="s">
        <v>302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/>
      <c r="AC30" s="232" t="s">
        <v>147</v>
      </c>
      <c r="AD30" s="233"/>
      <c r="AE30" s="233"/>
      <c r="AF30" s="233"/>
      <c r="AG30" s="233"/>
      <c r="AH30" s="233"/>
      <c r="AI30" s="233" t="s">
        <v>240</v>
      </c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4">
        <f>0-('стр.1'!BC13+AZ9)</f>
        <v>-28614700</v>
      </c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6">
        <v>-16967090.12</v>
      </c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5" t="s">
        <v>133</v>
      </c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8"/>
    </row>
    <row r="31" spans="1:110" ht="24" customHeight="1" thickBot="1">
      <c r="A31" s="304" t="s">
        <v>303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5"/>
      <c r="AC31" s="240" t="s">
        <v>148</v>
      </c>
      <c r="AD31" s="239"/>
      <c r="AE31" s="239"/>
      <c r="AF31" s="239"/>
      <c r="AG31" s="239"/>
      <c r="AH31" s="239"/>
      <c r="AI31" s="239" t="s">
        <v>241</v>
      </c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303">
        <f>Лист1!AZ5</f>
        <v>33505016.33</v>
      </c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7">
        <v>15946757.45</v>
      </c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9" t="s">
        <v>133</v>
      </c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60"/>
    </row>
    <row r="32" spans="30:33" ht="32.25" customHeight="1">
      <c r="AD32" s="5"/>
      <c r="AE32" s="5"/>
      <c r="AF32" s="5"/>
      <c r="AG32" s="5"/>
    </row>
    <row r="33" spans="1:97" s="2" customFormat="1" ht="9.75">
      <c r="A33" s="229" t="s">
        <v>323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BD33" s="231" t="s">
        <v>324</v>
      </c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</row>
    <row r="34" spans="1:97" s="2" customFormat="1" ht="9.7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55" t="s">
        <v>149</v>
      </c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6"/>
      <c r="AZ34" s="6"/>
      <c r="BA34" s="6"/>
      <c r="BB34" s="6"/>
      <c r="BC34" s="6"/>
      <c r="BD34" s="255" t="s">
        <v>156</v>
      </c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29" t="s">
        <v>238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K36" s="231" t="s">
        <v>244</v>
      </c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</row>
    <row r="37" spans="1:104" s="6" customFormat="1" ht="9.7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Z37" s="255" t="s">
        <v>149</v>
      </c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K37" s="255" t="s">
        <v>156</v>
      </c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29" t="s">
        <v>325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"/>
      <c r="AZ39" s="2"/>
      <c r="BA39" s="2"/>
      <c r="BB39" s="2"/>
      <c r="BC39" s="2"/>
      <c r="BD39" s="231" t="s">
        <v>113</v>
      </c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</row>
    <row r="40" spans="1:97" s="6" customFormat="1" ht="17.2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55" t="s">
        <v>149</v>
      </c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BD40" s="255" t="s">
        <v>156</v>
      </c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</row>
    <row r="41" s="2" customFormat="1" ht="9.75">
      <c r="AU41" s="8"/>
    </row>
    <row r="42" spans="1:39" s="2" customFormat="1" ht="9.75">
      <c r="A42" s="306" t="s">
        <v>157</v>
      </c>
      <c r="B42" s="306"/>
      <c r="C42" s="253" t="s">
        <v>326</v>
      </c>
      <c r="D42" s="253"/>
      <c r="E42" s="253"/>
      <c r="F42" s="253"/>
      <c r="G42" s="307" t="s">
        <v>157</v>
      </c>
      <c r="H42" s="307"/>
      <c r="I42" s="231" t="s">
        <v>187</v>
      </c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308">
        <v>2016</v>
      </c>
      <c r="AH42" s="308"/>
      <c r="AI42" s="308"/>
      <c r="AJ42" s="308"/>
      <c r="AK42" s="308"/>
      <c r="AL42" s="308"/>
      <c r="AM42" s="2" t="s">
        <v>139</v>
      </c>
    </row>
    <row r="43" ht="3" customHeight="1"/>
  </sheetData>
  <sheetProtection/>
  <mergeCells count="183"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AC6:AH7"/>
    <mergeCell ref="AI6:AY7"/>
    <mergeCell ref="AZ6:BV7"/>
    <mergeCell ref="BW6:CN7"/>
    <mergeCell ref="A11:AB11"/>
    <mergeCell ref="A16:AB16"/>
    <mergeCell ref="A17:AB17"/>
    <mergeCell ref="A8:AB8"/>
    <mergeCell ref="A18:AB1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C4:AH4"/>
    <mergeCell ref="AC5:AH5"/>
    <mergeCell ref="AC3:AH3"/>
    <mergeCell ref="AI3:AY3"/>
    <mergeCell ref="AI4:AY4"/>
    <mergeCell ref="AI5:AY5"/>
    <mergeCell ref="CO5:DF5"/>
    <mergeCell ref="AZ5:BV5"/>
    <mergeCell ref="CO11:DF11"/>
    <mergeCell ref="CO9:DF9"/>
    <mergeCell ref="BW5:CN5"/>
    <mergeCell ref="AI9:AY9"/>
    <mergeCell ref="AZ8:BV8"/>
    <mergeCell ref="AZ9:BV9"/>
    <mergeCell ref="BW8:CN8"/>
    <mergeCell ref="AI8:AY8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6:AH16"/>
    <mergeCell ref="AI16:AY16"/>
    <mergeCell ref="AZ16:BV16"/>
    <mergeCell ref="AC18:AH18"/>
    <mergeCell ref="AI18:AY18"/>
    <mergeCell ref="AZ18:BV18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9:DF29"/>
    <mergeCell ref="BW29:CN29"/>
    <mergeCell ref="BW26:CN26"/>
    <mergeCell ref="BW23:CN24"/>
    <mergeCell ref="CO27:DF27"/>
    <mergeCell ref="BW28:CN28"/>
    <mergeCell ref="CO28:DF28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2016-10-05T14:15:49Z</cp:lastPrinted>
  <dcterms:created xsi:type="dcterms:W3CDTF">2007-09-21T13:36:41Z</dcterms:created>
  <dcterms:modified xsi:type="dcterms:W3CDTF">2016-10-10T05:37:21Z</dcterms:modified>
  <cp:category/>
  <cp:version/>
  <cp:contentType/>
  <cp:contentStatus/>
</cp:coreProperties>
</file>