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'Лист1'!$A$1:$DF$47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<sst xmlns="http://schemas.openxmlformats.org/spreadsheetml/2006/main" count="849" uniqueCount="418">
  <si>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</si>
  <si>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</si>
  <si>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</si>
  <si>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</si>
  <si>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</si>
  <si>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</si>
  <si>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</si>
  <si>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</si>
  <si>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</si>
  <si>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</si>
  <si>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</si>
  <si>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</si>
  <si>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</si>
  <si>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</si>
  <si>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</si>
  <si>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</si>
  <si>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</si>
  <si>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</si>
  <si>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</si>
  <si>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</si>
  <si>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</si>
  <si>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</si>
  <si>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</si>
  <si>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</si>
  <si>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</si>
  <si>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</si>
  <si>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</si>
  <si>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</si>
  <si>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</si>
  <si>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</si>
  <si>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</si>
  <si>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</si>
  <si>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</si>
  <si>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</si>
  <si>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</si>
  <si>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</si>
  <si>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</si>
  <si>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</si>
  <si>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</si>
  <si>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</si>
  <si>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</si>
  <si>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</si>
  <si>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</si>
  <si>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</si>
  <si>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</si>
  <si>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</si>
  <si>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</si>
  <si>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</si>
  <si>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</si>
  <si>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</si>
  <si>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</si>
  <si>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</si>
  <si>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</si>
  <si>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</si>
  <si>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</si>
  <si>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</si>
  <si>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</si>
  <si>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</si>
  <si>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</si>
  <si>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</si>
  <si>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</si>
  <si>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</si>
  <si>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</si>
  <si>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</si>
  <si>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</si>
  <si>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</si>
  <si>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</si>
  <si>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</si>
  <si>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</si>
  <si>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</si>
  <si>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</si>
  <si>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</si>
  <si>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</si>
  <si>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</si>
  <si>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</si>
  <si>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</si>
  <si>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</si>
  <si>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</si>
  <si>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</si>
  <si>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</si>
  <si>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</si>
  <si>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</si>
  <si>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</si>
  <si>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</si>
  <si>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</si>
  <si>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</si>
  <si>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</si>
  <si>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</si>
  <si>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</si>
  <si>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</si>
  <si>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</si>
  <si>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</si>
  <si>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</si>
  <si>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</si>
  <si>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</si>
  <si>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</si>
  <si>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</si>
  <si>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</si>
  <si>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</si>
  <si>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</si>
  <si>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</si>
  <si>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</si>
  <si>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</si>
  <si>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</si>
  <si>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</si>
  <si>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</si>
  <si>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</si>
  <si>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</si>
  <si>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</si>
  <si>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</si>
  <si>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</si>
  <si>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</si>
  <si>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</si>
  <si>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</si>
  <si>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</si>
  <si>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</si>
  <si>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</si>
  <si>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</si>
  <si>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</si>
  <si>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</si>
  <si>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</si>
  <si>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</si>
  <si>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</si>
  <si>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</si>
  <si>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</si>
  <si>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</si>
  <si>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</si>
  <si>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</si>
  <si>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</si>
  <si>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</si>
  <si>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</si>
  <si>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</si>
  <si>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</si>
  <si>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</si>
  <si>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</si>
  <si>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</si>
  <si>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</si>
  <si>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</si>
  <si>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</si>
  <si>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</si>
  <si>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</si>
  <si>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</si>
  <si>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</si>
  <si>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</si>
  <si>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</si>
  <si>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</si>
  <si>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</si>
  <si>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</si>
  <si>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</si>
  <si>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</si>
  <si>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</si>
  <si>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</si>
  <si>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</si>
  <si>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</si>
  <si>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</si>
  <si>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</si>
  <si>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</si>
  <si>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</si>
  <si>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</si>
  <si>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</si>
  <si>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</si>
  <si>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</si>
  <si>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</si>
  <si>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</si>
  <si>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</si>
  <si>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</si>
  <si>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</si>
  <si>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</si>
  <si>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</si>
  <si>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</si>
  <si>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</si>
  <si>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</si>
  <si>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</si>
  <si>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</si>
  <si>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</si>
  <si>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</si>
  <si>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</si>
  <si>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</si>
  <si>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</si>
  <si>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</si>
  <si>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</si>
  <si>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</si>
  <si>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</si>
  <si>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</si>
  <si>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</si>
  <si>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</si>
  <si>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</si>
  <si>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</si>
  <si>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</si>
  <si>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</si>
  <si>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</si>
  <si>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</si>
  <si>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</si>
  <si>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</si>
  <si>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</si>
  <si>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</si>
  <si>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</si>
  <si>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</si>
  <si>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</si>
  <si>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</si>
  <si>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</si>
  <si>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</si>
  <si>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</si>
  <si>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</si>
  <si>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</si>
  <si>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</si>
  <si>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</si>
  <si>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</si>
  <si>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</si>
  <si>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</si>
  <si>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</si>
  <si>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</si>
  <si>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</si>
  <si>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</si>
  <si>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</si>
  <si>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</si>
  <si>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</si>
  <si>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</si>
  <si>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</si>
  <si>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</si>
  <si>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</si>
  <si>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</si>
  <si>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</si>
  <si>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</si>
  <si>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</si>
  <si>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</si>
  <si>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</si>
  <si>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</si>
  <si>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</si>
  <si>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</si>
  <si>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</si>
  <si>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</si>
  <si>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</si>
  <si>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</si>
  <si>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</si>
  <si>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</si>
  <si>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</si>
  <si>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</si>
  <si>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</si>
  <si>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</si>
  <si>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</si>
  <si>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</si>
  <si>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</si>
  <si>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</si>
  <si>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</si>
  <si>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</si>
  <si>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</si>
  <si>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</si>
  <si>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</si>
  <si>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</si>
  <si>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</si>
  <si>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</si>
  <si>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</si>
  <si>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</si>
  <si>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</si>
  <si>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</si>
  <si>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</si>
  <si>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</si>
  <si>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</si>
  <si>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</si>
  <si>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</si>
  <si>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</si>
  <si>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</si>
  <si>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</si>
  <si>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</si>
  <si>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</si>
  <si>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</si>
  <si>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</si>
  <si>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</si>
  <si>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</si>
  <si>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</si>
  <si>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</si>
  <si>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</si>
  <si>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</si>
  <si>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</si>
  <si>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</si>
  <si>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</si>
  <si>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</si>
  <si>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</si>
  <si>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</si>
  <si>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</si>
  <si>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</si>
  <si>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</si>
  <si>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</si>
  <si>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</si>
  <si>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</si>
  <si>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</si>
  <si>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</si>
  <si>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</si>
  <si>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</si>
  <si>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</si>
  <si>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</si>
  <si>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</si>
  <si>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</si>
  <si>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</si>
  <si>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</si>
  <si>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</si>
  <si>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</si>
  <si>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</si>
  <si>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</si>
  <si>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</si>
  <si>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</si>
  <si>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</si>
  <si>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</si>
  <si>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</si>
  <si>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</si>
  <si>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</si>
  <si>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</si>
  <si>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</si>
  <si>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</si>
  <si>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</si>
  <si>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</si>
  <si>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</si>
  <si>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</si>
  <si>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</si>
  <si>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</si>
  <si>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</si>
  <si>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</si>
  <si>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</si>
  <si>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</si>
  <si>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</si>
  <si>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</si>
  <si>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</si>
  <si>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</si>
  <si>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</si>
  <si>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</si>
  <si>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</si>
  <si>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</si>
  <si>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</si>
  <si>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</si>
  <si>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</si>
  <si>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</si>
  <si>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</si>
  <si>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</si>
  <si>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</si>
  <si>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</si>
  <si>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</si>
  <si>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</si>
  <si>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</si>
  <si>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</si>
  <si>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</si>
  <si>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</si>
  <si>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</si>
  <si>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</si>
  <si>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</si>
  <si>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</si>
  <si>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</si>
  <si>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</si>
  <si>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</si>
  <si>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</si>
  <si>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</si>
  <si>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</si>
  <si>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</si>
  <si>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</si>
  <si>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</si>
  <si>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</si>
  <si>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</si>
  <si>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</si>
  <si>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</si>
  <si>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</si>
  <si>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</si>
  <si>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</si>
  <si>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</si>
  <si>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</si>
  <si>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</si>
  <si>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</si>
  <si>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</si>
  <si>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</si>
  <si>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</si>
  <si>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</si>
  <si>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</si>
  <si>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</si>
  <si>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</si>
  <si>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</si>
  <si>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</si>
  <si>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</si>
  <si>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</si>
  <si>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</si>
  <si>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</si>
  <si>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</si>
  <si>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</si>
  <si>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</si>
  <si>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</si>
  <si>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</si>
  <si>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</si>
  <si>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</si>
  <si>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</si>
  <si>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</si>
  <si>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</si>
  <si>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</si>
  <si>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</si>
  <si>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</si>
  <si>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</si>
  <si>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</si>
  <si>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</si>
  <si>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</si>
  <si>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</si>
  <si>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</si>
  <si>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</si>
  <si>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</si>
  <si>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</si>
  <si>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</si>
  <si>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</si>
  <si>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</si>
  <si>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</si>
  <si>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</si>
  <si>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</si>
  <si>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</si>
  <si>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</si>
  <si>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</si>
  <si>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</si>
  <si>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</si>
  <si>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10</t>
  </si>
  <si>
    <t>января</t>
  </si>
  <si>
    <t>19</t>
  </si>
  <si>
    <t>01.01.2019</t>
  </si>
  <si>
    <t>951 0503 1510028430 244</t>
  </si>
  <si>
    <t>Расходы на осуществление мероприятий по созданию современной городской среды в рамках подпрограммы "Формирование современной городской среды"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</si>
</sst>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wrapText="1"/>
    </xf>
    <xf numFmtId="2" fontId="16" fillId="0" borderId="18" xfId="0" applyNumberFormat="1" applyFont="1" applyFill="1" applyBorder="1" applyAlignment="1">
      <alignment horizontal="center" wrapText="1"/>
    </xf>
    <xf numFmtId="2" fontId="16" fillId="0" borderId="19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37" borderId="20" xfId="0" applyNumberFormat="1" applyFont="1" applyFill="1" applyBorder="1" applyAlignment="1">
      <alignment horizontal="center"/>
    </xf>
    <xf numFmtId="4" fontId="17" fillId="37" borderId="18" xfId="0" applyNumberFormat="1" applyFont="1" applyFill="1" applyBorder="1" applyAlignment="1">
      <alignment horizontal="center"/>
    </xf>
    <xf numFmtId="4" fontId="17" fillId="37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90">
      <selection activeCell="BW100" sqref="BW100:CN100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</row>
    <row r="2" spans="20:110" ht="20.25" customHeight="1" thickBot="1">
      <c r="T2" s="173" t="s">
        <v>230</v>
      </c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O2" s="104" t="s">
        <v>206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9" t="s">
        <v>157</v>
      </c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O3" s="153" t="s">
        <v>231</v>
      </c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5"/>
    </row>
    <row r="4" spans="30:110" ht="15" customHeight="1">
      <c r="AD4" s="119" t="s">
        <v>210</v>
      </c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50" t="s">
        <v>413</v>
      </c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74">
        <v>20</v>
      </c>
      <c r="BO4" s="174"/>
      <c r="BP4" s="174"/>
      <c r="BQ4" s="174"/>
      <c r="BR4" s="175" t="s">
        <v>414</v>
      </c>
      <c r="BS4" s="175"/>
      <c r="BT4" s="175"/>
      <c r="BU4" s="22" t="s">
        <v>211</v>
      </c>
      <c r="CD4" s="119" t="s">
        <v>207</v>
      </c>
      <c r="CE4" s="119"/>
      <c r="CF4" s="119"/>
      <c r="CG4" s="119"/>
      <c r="CH4" s="119"/>
      <c r="CI4" s="119"/>
      <c r="CJ4" s="119"/>
      <c r="CK4" s="119"/>
      <c r="CL4" s="119"/>
      <c r="CM4" s="119"/>
      <c r="CO4" s="156" t="s">
        <v>415</v>
      </c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8"/>
    </row>
    <row r="5" spans="1:110" ht="14.25" customHeight="1">
      <c r="A5" s="151" t="s">
        <v>319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CD5" s="119" t="s">
        <v>208</v>
      </c>
      <c r="CE5" s="119"/>
      <c r="CF5" s="119"/>
      <c r="CG5" s="119"/>
      <c r="CH5" s="119"/>
      <c r="CI5" s="119"/>
      <c r="CJ5" s="119"/>
      <c r="CK5" s="119"/>
      <c r="CL5" s="119"/>
      <c r="CM5" s="119"/>
      <c r="CO5" s="156" t="s">
        <v>328</v>
      </c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8"/>
    </row>
    <row r="6" spans="1:110" ht="12.75" customHeight="1">
      <c r="A6" s="151" t="s">
        <v>320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0" t="s">
        <v>330</v>
      </c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D6" s="119" t="s">
        <v>321</v>
      </c>
      <c r="CE6" s="119"/>
      <c r="CF6" s="119"/>
      <c r="CG6" s="119"/>
      <c r="CH6" s="119"/>
      <c r="CI6" s="119"/>
      <c r="CJ6" s="119"/>
      <c r="CK6" s="119"/>
      <c r="CL6" s="119"/>
      <c r="CM6" s="119"/>
      <c r="CO6" s="156" t="s">
        <v>329</v>
      </c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</row>
    <row r="7" spans="1:110" ht="17.25" customHeight="1">
      <c r="A7" s="151" t="s">
        <v>322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2" t="s">
        <v>127</v>
      </c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D7" s="119" t="s">
        <v>369</v>
      </c>
      <c r="CE7" s="119"/>
      <c r="CF7" s="119"/>
      <c r="CG7" s="119"/>
      <c r="CH7" s="119"/>
      <c r="CI7" s="119"/>
      <c r="CJ7" s="119"/>
      <c r="CK7" s="119"/>
      <c r="CL7" s="119"/>
      <c r="CM7" s="119"/>
      <c r="CO7" s="156" t="s">
        <v>1</v>
      </c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8"/>
    </row>
    <row r="8" spans="1:110" ht="15" customHeight="1">
      <c r="A8" s="151" t="s">
        <v>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CM8" s="25"/>
      <c r="CO8" s="156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8"/>
    </row>
    <row r="9" spans="1:110" ht="15" customHeight="1" thickBot="1">
      <c r="A9" s="151" t="s">
        <v>238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O9" s="162" t="s">
        <v>209</v>
      </c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4"/>
    </row>
    <row r="10" spans="1:110" ht="23.25" customHeight="1">
      <c r="A10" s="160" t="s">
        <v>232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</row>
    <row r="11" spans="1:110" ht="48" customHeight="1">
      <c r="A11" s="139" t="s">
        <v>199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 t="s">
        <v>200</v>
      </c>
      <c r="AD11" s="140"/>
      <c r="AE11" s="140"/>
      <c r="AF11" s="140"/>
      <c r="AG11" s="140"/>
      <c r="AH11" s="140"/>
      <c r="AI11" s="140" t="s">
        <v>325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 t="s">
        <v>239</v>
      </c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 t="s">
        <v>201</v>
      </c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 t="s">
        <v>202</v>
      </c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61"/>
    </row>
    <row r="12" spans="1:110" s="26" customFormat="1" ht="18" customHeight="1" thickBot="1">
      <c r="A12" s="139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>
        <v>2</v>
      </c>
      <c r="AD12" s="141"/>
      <c r="AE12" s="141"/>
      <c r="AF12" s="141"/>
      <c r="AG12" s="141"/>
      <c r="AH12" s="141"/>
      <c r="AI12" s="141">
        <v>3</v>
      </c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>
        <v>4</v>
      </c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>
        <v>5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>
        <v>6</v>
      </c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7"/>
    </row>
    <row r="13" spans="1:111" s="21" customFormat="1" ht="24" customHeight="1">
      <c r="A13" s="142" t="s">
        <v>233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204</v>
      </c>
      <c r="AD13" s="145"/>
      <c r="AE13" s="145"/>
      <c r="AF13" s="145"/>
      <c r="AG13" s="145"/>
      <c r="AH13" s="146"/>
      <c r="AI13" s="149" t="s">
        <v>205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6"/>
      <c r="BC13" s="110">
        <f>SUM(BC15+BC140)</f>
        <v>8974200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2"/>
      <c r="BW13" s="110">
        <f>BW15+BW140</f>
        <v>8221723.01</v>
      </c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/>
      <c r="CO13" s="67">
        <f>BC13-BW13</f>
        <v>752476.9900000002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33" customHeight="1">
      <c r="A15" s="133" t="s">
        <v>365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5" t="s">
        <v>204</v>
      </c>
      <c r="AD15" s="130"/>
      <c r="AE15" s="130"/>
      <c r="AF15" s="130"/>
      <c r="AG15" s="130"/>
      <c r="AH15" s="131"/>
      <c r="AI15" s="129" t="s">
        <v>311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1"/>
      <c r="BC15" s="113">
        <f>BC16+BC32+BC72+BC89+BC100+BC131+BC118+BC111</f>
        <v>5873200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13">
        <f>BW16+BW38+BW72+BW89+BW100</f>
        <v>5120723.01</v>
      </c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5"/>
      <c r="CO15" s="136">
        <f>BC15-BW15</f>
        <v>752476.9900000002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8"/>
    </row>
    <row r="16" spans="1:111" ht="39" customHeight="1">
      <c r="A16" s="88" t="s">
        <v>241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6" t="s">
        <v>204</v>
      </c>
      <c r="AD16" s="127"/>
      <c r="AE16" s="127"/>
      <c r="AF16" s="127"/>
      <c r="AG16" s="127"/>
      <c r="AH16" s="128"/>
      <c r="AI16" s="132" t="s">
        <v>56</v>
      </c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/>
      <c r="BC16" s="96">
        <f>SUM(BC17)</f>
        <v>943400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8"/>
      <c r="BW16" s="96">
        <f>BW17</f>
        <v>952227.0599999999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8"/>
      <c r="CO16" s="96">
        <f>BC16-BW16</f>
        <v>-8827.05999999994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26.25" customHeight="1">
      <c r="A17" s="49" t="s">
        <v>242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204</v>
      </c>
      <c r="AD17" s="64"/>
      <c r="AE17" s="64"/>
      <c r="AF17" s="64"/>
      <c r="AG17" s="64"/>
      <c r="AH17" s="65"/>
      <c r="AI17" s="66" t="s">
        <v>57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943400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107">
        <f>BW18+BW24+BW28</f>
        <v>952227.0599999999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9"/>
      <c r="CO17" s="67">
        <f>BC17-BW17</f>
        <v>-8827.05999999994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204</v>
      </c>
      <c r="AD18" s="64"/>
      <c r="AE18" s="64"/>
      <c r="AF18" s="64"/>
      <c r="AG18" s="64"/>
      <c r="AH18" s="65"/>
      <c r="AI18" s="66" t="s">
        <v>58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943400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BW19+BW20+BW22</f>
        <v>937802.89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5597.109999999986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204</v>
      </c>
      <c r="AD19" s="78"/>
      <c r="AE19" s="78"/>
      <c r="AF19" s="78"/>
      <c r="AG19" s="78"/>
      <c r="AH19" s="79"/>
      <c r="AI19" s="82" t="s">
        <v>59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943400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910617.17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32782.82999999996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204</v>
      </c>
      <c r="AD20" s="78"/>
      <c r="AE20" s="78"/>
      <c r="AF20" s="78"/>
      <c r="AG20" s="78"/>
      <c r="AH20" s="79"/>
      <c r="AI20" s="82" t="s">
        <v>374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327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3953.33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327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204</v>
      </c>
      <c r="AD21" s="78"/>
      <c r="AE21" s="78"/>
      <c r="AF21" s="78"/>
      <c r="AG21" s="78"/>
      <c r="AH21" s="79"/>
      <c r="AI21" s="82" t="s">
        <v>370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327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204</v>
      </c>
      <c r="AD22" s="78"/>
      <c r="AE22" s="78"/>
      <c r="AF22" s="78"/>
      <c r="AG22" s="78"/>
      <c r="AH22" s="79"/>
      <c r="AI22" s="82" t="s">
        <v>168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327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23232.39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327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204</v>
      </c>
      <c r="AD23" s="78"/>
      <c r="AE23" s="78"/>
      <c r="AF23" s="78"/>
      <c r="AG23" s="78"/>
      <c r="AH23" s="79"/>
      <c r="AI23" s="82" t="s">
        <v>282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327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327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204</v>
      </c>
      <c r="AD24" s="64"/>
      <c r="AE24" s="64"/>
      <c r="AF24" s="64"/>
      <c r="AG24" s="64"/>
      <c r="AH24" s="65"/>
      <c r="AI24" s="66" t="s">
        <v>383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327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BW25+BW26</f>
        <v>8448.59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327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204</v>
      </c>
      <c r="AD25" s="60"/>
      <c r="AE25" s="60"/>
      <c r="AF25" s="60"/>
      <c r="AG25" s="60"/>
      <c r="AH25" s="60"/>
      <c r="AI25" s="60" t="s">
        <v>384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327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8352.6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327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204</v>
      </c>
      <c r="AD26" s="60"/>
      <c r="AE26" s="60"/>
      <c r="AF26" s="60"/>
      <c r="AG26" s="60"/>
      <c r="AH26" s="60"/>
      <c r="AI26" s="60" t="s">
        <v>404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327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327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204</v>
      </c>
      <c r="AD27" s="60"/>
      <c r="AE27" s="60"/>
      <c r="AF27" s="60"/>
      <c r="AG27" s="60"/>
      <c r="AH27" s="60"/>
      <c r="AI27" s="60" t="s">
        <v>399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327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204</v>
      </c>
      <c r="AD28" s="64"/>
      <c r="AE28" s="64"/>
      <c r="AF28" s="64"/>
      <c r="AG28" s="64"/>
      <c r="AH28" s="65"/>
      <c r="AI28" s="66" t="s">
        <v>60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327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BW29+BW30</f>
        <v>5975.580000000001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327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204</v>
      </c>
      <c r="AD29" s="60"/>
      <c r="AE29" s="60"/>
      <c r="AF29" s="60"/>
      <c r="AG29" s="60"/>
      <c r="AH29" s="60"/>
      <c r="AI29" s="60" t="s">
        <v>61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327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5905.56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327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204</v>
      </c>
      <c r="AD30" s="60"/>
      <c r="AE30" s="60"/>
      <c r="AF30" s="60"/>
      <c r="AG30" s="60"/>
      <c r="AH30" s="60"/>
      <c r="AI30" s="60" t="s">
        <v>76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327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70.02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327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204</v>
      </c>
      <c r="AD31" s="60"/>
      <c r="AE31" s="60"/>
      <c r="AF31" s="60"/>
      <c r="AG31" s="60"/>
      <c r="AH31" s="60"/>
      <c r="AI31" s="60" t="s">
        <v>119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327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130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204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6">
        <f aca="true" t="shared" si="0" ref="CO32:CO41">BC32-BW32</f>
        <v>0</v>
      </c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8"/>
      <c r="DG32" s="33"/>
    </row>
    <row r="33" spans="1:110" s="21" customFormat="1" ht="48" customHeight="1" hidden="1">
      <c r="A33" s="49" t="s">
        <v>129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204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204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204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204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204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327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9" t="s">
        <v>204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327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-788229.95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327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204</v>
      </c>
      <c r="AD39" s="52"/>
      <c r="AE39" s="52"/>
      <c r="AF39" s="52"/>
      <c r="AG39" s="52"/>
      <c r="AH39" s="52"/>
      <c r="AI39" s="52" t="s">
        <v>21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204</v>
      </c>
      <c r="AD40" s="52"/>
      <c r="AE40" s="52"/>
      <c r="AF40" s="52"/>
      <c r="AG40" s="52"/>
      <c r="AH40" s="52"/>
      <c r="AI40" s="52" t="s">
        <v>22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20" t="s">
        <v>172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1"/>
      <c r="AC41" s="51" t="s">
        <v>204</v>
      </c>
      <c r="AD41" s="52"/>
      <c r="AE41" s="52"/>
      <c r="AF41" s="52"/>
      <c r="AG41" s="52"/>
      <c r="AH41" s="52"/>
      <c r="AI41" s="52" t="s">
        <v>23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327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4" t="s">
        <v>141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45" t="s">
        <v>204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327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4" t="s">
        <v>172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5"/>
      <c r="AC43" s="45" t="s">
        <v>204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327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2" t="s">
        <v>170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81" t="s">
        <v>204</v>
      </c>
      <c r="AD44" s="91"/>
      <c r="AE44" s="91"/>
      <c r="AF44" s="91"/>
      <c r="AG44" s="91"/>
      <c r="AH44" s="91"/>
      <c r="AI44" s="91" t="s">
        <v>173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327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204</v>
      </c>
      <c r="AD45" s="60"/>
      <c r="AE45" s="60"/>
      <c r="AF45" s="60"/>
      <c r="AG45" s="60"/>
      <c r="AH45" s="60"/>
      <c r="AI45" s="60" t="s">
        <v>162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327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204</v>
      </c>
      <c r="AD46" s="60"/>
      <c r="AE46" s="60"/>
      <c r="AF46" s="60"/>
      <c r="AG46" s="60"/>
      <c r="AH46" s="60"/>
      <c r="AI46" s="60" t="s">
        <v>256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327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204</v>
      </c>
      <c r="AD47" s="60"/>
      <c r="AE47" s="60"/>
      <c r="AF47" s="60"/>
      <c r="AG47" s="60"/>
      <c r="AH47" s="60"/>
      <c r="AI47" s="60" t="s">
        <v>182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327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204</v>
      </c>
      <c r="AD48" s="60"/>
      <c r="AE48" s="60"/>
      <c r="AF48" s="60"/>
      <c r="AG48" s="60"/>
      <c r="AH48" s="60"/>
      <c r="AI48" s="60" t="s">
        <v>178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327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204</v>
      </c>
      <c r="AD49" s="52"/>
      <c r="AE49" s="52"/>
      <c r="AF49" s="52"/>
      <c r="AG49" s="52"/>
      <c r="AH49" s="52"/>
      <c r="AI49" s="52" t="s">
        <v>26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204</v>
      </c>
      <c r="AD50" s="52"/>
      <c r="AE50" s="52"/>
      <c r="AF50" s="52"/>
      <c r="AG50" s="52"/>
      <c r="AH50" s="52"/>
      <c r="AI50" s="52" t="s">
        <v>27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327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204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327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204</v>
      </c>
      <c r="AD52" s="46"/>
      <c r="AE52" s="46"/>
      <c r="AF52" s="46"/>
      <c r="AG52" s="46"/>
      <c r="AH52" s="46"/>
      <c r="AI52" s="46" t="s">
        <v>139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327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204</v>
      </c>
      <c r="AD53" s="52"/>
      <c r="AE53" s="52"/>
      <c r="AF53" s="52"/>
      <c r="AG53" s="52"/>
      <c r="AH53" s="52"/>
      <c r="AI53" s="52" t="s">
        <v>163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327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204</v>
      </c>
      <c r="AD54" s="60"/>
      <c r="AE54" s="60"/>
      <c r="AF54" s="60"/>
      <c r="AG54" s="60"/>
      <c r="AH54" s="60"/>
      <c r="AI54" s="60" t="s">
        <v>164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327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204</v>
      </c>
      <c r="AD55" s="60"/>
      <c r="AE55" s="60"/>
      <c r="AF55" s="60"/>
      <c r="AG55" s="60"/>
      <c r="AH55" s="60"/>
      <c r="AI55" s="60" t="s">
        <v>183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327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169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204</v>
      </c>
      <c r="AD56" s="52"/>
      <c r="AE56" s="52"/>
      <c r="AF56" s="52"/>
      <c r="AG56" s="52"/>
      <c r="AH56" s="52"/>
      <c r="AI56" s="52" t="s">
        <v>29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327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142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204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327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204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327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244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204</v>
      </c>
      <c r="AD59" s="52"/>
      <c r="AE59" s="52"/>
      <c r="AF59" s="52"/>
      <c r="AG59" s="52"/>
      <c r="AH59" s="52"/>
      <c r="AI59" s="52" t="s">
        <v>32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BW61+BW62+BW63</f>
        <v>-788229.95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327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204</v>
      </c>
      <c r="AD60" s="52"/>
      <c r="AE60" s="52"/>
      <c r="AF60" s="52"/>
      <c r="AG60" s="52"/>
      <c r="AH60" s="52"/>
      <c r="AI60" s="52" t="s">
        <v>33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BW59</f>
        <v>-788229.95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327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204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327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-789921.48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327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204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327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533.01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327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388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204</v>
      </c>
      <c r="AD63" s="46"/>
      <c r="AE63" s="46"/>
      <c r="AF63" s="46"/>
      <c r="AG63" s="46"/>
      <c r="AH63" s="46"/>
      <c r="AI63" s="46" t="s">
        <v>385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327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1158.52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327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204</v>
      </c>
      <c r="AD64" s="52"/>
      <c r="AE64" s="52"/>
      <c r="AF64" s="52"/>
      <c r="AG64" s="52"/>
      <c r="AH64" s="52"/>
      <c r="AI64" s="52" t="s">
        <v>165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327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204</v>
      </c>
      <c r="AD65" s="46"/>
      <c r="AE65" s="46"/>
      <c r="AF65" s="46"/>
      <c r="AG65" s="46"/>
      <c r="AH65" s="46"/>
      <c r="AI65" s="46" t="s">
        <v>167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327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166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204</v>
      </c>
      <c r="AD66" s="60"/>
      <c r="AE66" s="60"/>
      <c r="AF66" s="60"/>
      <c r="AG66" s="60"/>
      <c r="AH66" s="60"/>
      <c r="AI66" s="60" t="s">
        <v>193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327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204</v>
      </c>
      <c r="AD67" s="60"/>
      <c r="AE67" s="60"/>
      <c r="AF67" s="60"/>
      <c r="AG67" s="60"/>
      <c r="AH67" s="60"/>
      <c r="AI67" s="60" t="s">
        <v>194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327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204</v>
      </c>
      <c r="AD68" s="60"/>
      <c r="AE68" s="60"/>
      <c r="AF68" s="60"/>
      <c r="AG68" s="60"/>
      <c r="AH68" s="60"/>
      <c r="AI68" s="60" t="s">
        <v>331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327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204</v>
      </c>
      <c r="AD69" s="52"/>
      <c r="AE69" s="52"/>
      <c r="AF69" s="52"/>
      <c r="AG69" s="52"/>
      <c r="AH69" s="52"/>
      <c r="AI69" s="52" t="s">
        <v>165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327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204</v>
      </c>
      <c r="AD70" s="60"/>
      <c r="AE70" s="60"/>
      <c r="AF70" s="60"/>
      <c r="AG70" s="60"/>
      <c r="AH70" s="60"/>
      <c r="AI70" s="60" t="s">
        <v>167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327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204</v>
      </c>
      <c r="AD71" s="60"/>
      <c r="AE71" s="60"/>
      <c r="AF71" s="60"/>
      <c r="AG71" s="60"/>
      <c r="AH71" s="60"/>
      <c r="AI71" s="60" t="s">
        <v>193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327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9" t="s">
        <v>204</v>
      </c>
      <c r="AD72" s="90"/>
      <c r="AE72" s="90"/>
      <c r="AF72" s="90"/>
      <c r="AG72" s="90"/>
      <c r="AH72" s="90"/>
      <c r="AI72" s="90" t="s">
        <v>35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4625000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4651428.55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-26428.549999999814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204</v>
      </c>
      <c r="AD73" s="52"/>
      <c r="AE73" s="52"/>
      <c r="AF73" s="52"/>
      <c r="AG73" s="52"/>
      <c r="AH73" s="52"/>
      <c r="AI73" s="52" t="s">
        <v>36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260000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261860.00999999998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-1860.0099999999802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155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204</v>
      </c>
      <c r="AD74" s="52"/>
      <c r="AE74" s="52"/>
      <c r="AF74" s="52"/>
      <c r="AG74" s="52"/>
      <c r="AH74" s="52"/>
      <c r="AI74" s="52" t="s">
        <v>37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260000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BW75+BW76</f>
        <v>261860.00999999998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-1860.0099999999802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204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260000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261029.08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-1029.0799999999872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345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204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327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830.93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327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187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204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327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204</v>
      </c>
      <c r="AD78" s="52"/>
      <c r="AE78" s="52"/>
      <c r="AF78" s="52"/>
      <c r="AG78" s="52"/>
      <c r="AH78" s="52"/>
      <c r="AI78" s="52" t="s">
        <v>39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4365000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4389568.54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-24568.540000000037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204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815000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820520.71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-5520.709999999963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148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204</v>
      </c>
      <c r="AD80" s="52"/>
      <c r="AE80" s="52"/>
      <c r="AF80" s="52"/>
      <c r="AG80" s="52"/>
      <c r="AH80" s="52"/>
      <c r="AI80" s="52" t="s">
        <v>64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815000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BW81+BW82</f>
        <v>820520.71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-5520.709999999963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204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815000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816341.96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-1341.9599999999627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204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327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327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154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204</v>
      </c>
      <c r="AD83" s="52"/>
      <c r="AE83" s="52"/>
      <c r="AF83" s="52"/>
      <c r="AG83" s="52"/>
      <c r="AH83" s="52"/>
      <c r="AI83" s="52" t="s">
        <v>69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3550000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3569047.83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-19047.830000000075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204</v>
      </c>
      <c r="AD84" s="52"/>
      <c r="AE84" s="52"/>
      <c r="AF84" s="52"/>
      <c r="AG84" s="52"/>
      <c r="AH84" s="52"/>
      <c r="AI84" s="52" t="s">
        <v>68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3550000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BW85+BW86+BW87</f>
        <v>3569047.83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-19047.830000000075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339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204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3550000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3550779.15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-779.1499999999069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204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327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18714.48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327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204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327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327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318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327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9" t="s">
        <v>204</v>
      </c>
      <c r="AD89" s="90"/>
      <c r="AE89" s="90"/>
      <c r="AF89" s="90"/>
      <c r="AG89" s="90"/>
      <c r="AH89" s="90"/>
      <c r="AI89" s="90" t="s">
        <v>40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95800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96270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-470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204</v>
      </c>
      <c r="AD90" s="46"/>
      <c r="AE90" s="46"/>
      <c r="AF90" s="46"/>
      <c r="AG90" s="46"/>
      <c r="AH90" s="46"/>
      <c r="AI90" s="46" t="s">
        <v>390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95800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96270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-470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109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204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95800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96270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-470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109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204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327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102">
        <v>96270</v>
      </c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47" t="s">
        <v>327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109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204</v>
      </c>
      <c r="AD93" s="46"/>
      <c r="AE93" s="46"/>
      <c r="AF93" s="46"/>
      <c r="AG93" s="46"/>
      <c r="AH93" s="46"/>
      <c r="AI93" s="46" t="s">
        <v>118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327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204</v>
      </c>
      <c r="AD94" s="52"/>
      <c r="AE94" s="52"/>
      <c r="AF94" s="52"/>
      <c r="AG94" s="52"/>
      <c r="AH94" s="52"/>
      <c r="AI94" s="52" t="s">
        <v>333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110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204</v>
      </c>
      <c r="AD95" s="52"/>
      <c r="AE95" s="52"/>
      <c r="AF95" s="52"/>
      <c r="AG95" s="52"/>
      <c r="AH95" s="52"/>
      <c r="AI95" s="52" t="s">
        <v>334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335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204</v>
      </c>
      <c r="AD96" s="46"/>
      <c r="AE96" s="46"/>
      <c r="AF96" s="46"/>
      <c r="AG96" s="46"/>
      <c r="AH96" s="46"/>
      <c r="AI96" s="46" t="s">
        <v>336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327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111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204</v>
      </c>
      <c r="AD97" s="46"/>
      <c r="AE97" s="46"/>
      <c r="AF97" s="46"/>
      <c r="AG97" s="46"/>
      <c r="AH97" s="46"/>
      <c r="AI97" s="46" t="s">
        <v>362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327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204</v>
      </c>
      <c r="AD98" s="60"/>
      <c r="AE98" s="60"/>
      <c r="AF98" s="60"/>
      <c r="AG98" s="60"/>
      <c r="AH98" s="60"/>
      <c r="AI98" s="60" t="s">
        <v>363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204</v>
      </c>
      <c r="AD99" s="60"/>
      <c r="AE99" s="60"/>
      <c r="AF99" s="60"/>
      <c r="AG99" s="60"/>
      <c r="AH99" s="60"/>
      <c r="AI99" s="60" t="s">
        <v>350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327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249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9" t="s">
        <v>204</v>
      </c>
      <c r="AD100" s="90"/>
      <c r="AE100" s="90"/>
      <c r="AF100" s="90"/>
      <c r="AG100" s="90"/>
      <c r="AH100" s="90"/>
      <c r="AI100" s="90" t="s">
        <v>191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209000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209027.35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-27.35000000000582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161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204</v>
      </c>
      <c r="AD101" s="52"/>
      <c r="AE101" s="52"/>
      <c r="AF101" s="52"/>
      <c r="AG101" s="52"/>
      <c r="AH101" s="52"/>
      <c r="AI101" s="52" t="s">
        <v>192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209000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209027.35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-27.35000000000582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112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204</v>
      </c>
      <c r="AD102" s="52"/>
      <c r="AE102" s="52"/>
      <c r="AF102" s="52"/>
      <c r="AG102" s="52"/>
      <c r="AH102" s="52"/>
      <c r="AI102" s="52" t="s">
        <v>43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113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204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204</v>
      </c>
      <c r="AD104" s="52"/>
      <c r="AE104" s="52"/>
      <c r="AF104" s="52"/>
      <c r="AG104" s="52"/>
      <c r="AH104" s="52"/>
      <c r="AI104" s="52" t="s">
        <v>150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149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204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246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204</v>
      </c>
      <c r="AD106" s="52"/>
      <c r="AE106" s="52"/>
      <c r="AF106" s="52"/>
      <c r="AG106" s="52"/>
      <c r="AH106" s="52"/>
      <c r="AI106" s="52" t="s">
        <v>48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209000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209027.35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-27.35000000000582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188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204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209000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209027.35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-27.35000000000582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204</v>
      </c>
      <c r="AD108" s="52"/>
      <c r="AE108" s="52"/>
      <c r="AF108" s="52"/>
      <c r="AG108" s="52"/>
      <c r="AH108" s="52"/>
      <c r="AI108" s="52" t="s">
        <v>195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204</v>
      </c>
      <c r="AD109" s="52"/>
      <c r="AE109" s="52"/>
      <c r="AF109" s="52"/>
      <c r="AG109" s="52"/>
      <c r="AH109" s="52"/>
      <c r="AI109" s="52" t="s">
        <v>197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327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124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204</v>
      </c>
      <c r="AD110" s="46"/>
      <c r="AE110" s="46"/>
      <c r="AF110" s="46"/>
      <c r="AG110" s="46"/>
      <c r="AH110" s="46"/>
      <c r="AI110" s="46" t="s">
        <v>198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327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351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204</v>
      </c>
      <c r="AD111" s="95"/>
      <c r="AE111" s="95"/>
      <c r="AF111" s="95"/>
      <c r="AG111" s="95"/>
      <c r="AH111" s="95"/>
      <c r="AI111" s="95" t="s">
        <v>260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340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6"/>
      <c r="AC112" s="51" t="s">
        <v>204</v>
      </c>
      <c r="AD112" s="52"/>
      <c r="AE112" s="52"/>
      <c r="AF112" s="52"/>
      <c r="AG112" s="52"/>
      <c r="AH112" s="52"/>
      <c r="AI112" s="52" t="s">
        <v>261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341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6"/>
      <c r="AC113" s="51" t="s">
        <v>204</v>
      </c>
      <c r="AD113" s="52"/>
      <c r="AE113" s="52"/>
      <c r="AF113" s="52"/>
      <c r="AG113" s="52"/>
      <c r="AH113" s="52"/>
      <c r="AI113" s="52" t="s">
        <v>262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342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6"/>
      <c r="AC114" s="45" t="s">
        <v>204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259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6"/>
      <c r="AC115" s="51" t="s">
        <v>204</v>
      </c>
      <c r="AD115" s="52"/>
      <c r="AE115" s="52"/>
      <c r="AF115" s="52"/>
      <c r="AG115" s="52"/>
      <c r="AH115" s="52"/>
      <c r="AI115" s="52" t="s">
        <v>263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327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6"/>
      <c r="AC116" s="51" t="s">
        <v>204</v>
      </c>
      <c r="AD116" s="52"/>
      <c r="AE116" s="52"/>
      <c r="AF116" s="52"/>
      <c r="AG116" s="52"/>
      <c r="AH116" s="52"/>
      <c r="AI116" s="52" t="s">
        <v>264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327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341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204</v>
      </c>
      <c r="AD117" s="46"/>
      <c r="AE117" s="46"/>
      <c r="AF117" s="46"/>
      <c r="AG117" s="46"/>
      <c r="AH117" s="46"/>
      <c r="AI117" s="46" t="s">
        <v>283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327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 hidden="1">
      <c r="A118" s="88" t="s">
        <v>117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9" t="s">
        <v>204</v>
      </c>
      <c r="AD118" s="90"/>
      <c r="AE118" s="90"/>
      <c r="AF118" s="90"/>
      <c r="AG118" s="90"/>
      <c r="AH118" s="90"/>
      <c r="AI118" s="90" t="s">
        <v>372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327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72"/>
      <c r="DG118" s="33"/>
    </row>
    <row r="119" spans="1:110" s="21" customFormat="1" ht="57" customHeight="1" hidden="1">
      <c r="A119" s="49" t="s">
        <v>266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204</v>
      </c>
      <c r="AD119" s="64"/>
      <c r="AE119" s="64"/>
      <c r="AF119" s="64"/>
      <c r="AG119" s="64"/>
      <c r="AH119" s="65"/>
      <c r="AI119" s="66" t="s">
        <v>265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327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267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204</v>
      </c>
      <c r="AD120" s="78"/>
      <c r="AE120" s="78"/>
      <c r="AF120" s="78"/>
      <c r="AG120" s="78"/>
      <c r="AH120" s="79"/>
      <c r="AI120" s="82" t="s">
        <v>268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327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204</v>
      </c>
      <c r="AD121" s="52"/>
      <c r="AE121" s="52"/>
      <c r="AF121" s="52"/>
      <c r="AG121" s="52"/>
      <c r="AH121" s="52"/>
      <c r="AI121" s="52" t="s">
        <v>62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327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204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327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87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204</v>
      </c>
      <c r="AD123" s="64"/>
      <c r="AE123" s="64"/>
      <c r="AF123" s="64"/>
      <c r="AG123" s="64"/>
      <c r="AH123" s="65"/>
      <c r="AI123" s="66" t="s">
        <v>281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327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189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204</v>
      </c>
      <c r="AD124" s="78"/>
      <c r="AE124" s="78"/>
      <c r="AF124" s="78"/>
      <c r="AG124" s="78"/>
      <c r="AH124" s="79"/>
      <c r="AI124" s="82" t="s">
        <v>108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327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86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204</v>
      </c>
      <c r="AD125" s="78"/>
      <c r="AE125" s="78"/>
      <c r="AF125" s="78"/>
      <c r="AG125" s="78"/>
      <c r="AH125" s="79"/>
      <c r="AI125" s="82" t="s">
        <v>373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327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204</v>
      </c>
      <c r="AD126" s="52"/>
      <c r="AE126" s="52"/>
      <c r="AF126" s="52"/>
      <c r="AG126" s="52"/>
      <c r="AH126" s="52"/>
      <c r="AI126" s="52" t="s">
        <v>62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327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204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327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 hidden="1">
      <c r="A128" s="49" t="s">
        <v>358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204</v>
      </c>
      <c r="AD128" s="52"/>
      <c r="AE128" s="52"/>
      <c r="AF128" s="52"/>
      <c r="AG128" s="52"/>
      <c r="AH128" s="52"/>
      <c r="AI128" s="52" t="s">
        <v>45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 hidden="1">
      <c r="A129" s="43" t="s">
        <v>189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204</v>
      </c>
      <c r="AD129" s="46"/>
      <c r="AE129" s="46"/>
      <c r="AF129" s="46"/>
      <c r="AG129" s="46"/>
      <c r="AH129" s="46"/>
      <c r="AI129" s="46" t="s">
        <v>108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327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 hidden="1">
      <c r="A130" s="43" t="s">
        <v>189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204</v>
      </c>
      <c r="AD130" s="46"/>
      <c r="AE130" s="46"/>
      <c r="AF130" s="46"/>
      <c r="AG130" s="46"/>
      <c r="AH130" s="46"/>
      <c r="AI130" s="46" t="s">
        <v>408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327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250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204</v>
      </c>
      <c r="AD131" s="95"/>
      <c r="AE131" s="95"/>
      <c r="AF131" s="95"/>
      <c r="AG131" s="95"/>
      <c r="AH131" s="95"/>
      <c r="AI131" s="95" t="s">
        <v>46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327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71"/>
      <c r="DG131" s="33"/>
    </row>
    <row r="132" spans="1:110" s="21" customFormat="1" ht="20.25" customHeight="1" hidden="1">
      <c r="A132" s="49" t="s">
        <v>361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171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144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359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327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204</v>
      </c>
      <c r="AD134" s="52"/>
      <c r="AE134" s="52"/>
      <c r="AF134" s="52"/>
      <c r="AG134" s="52"/>
      <c r="AH134" s="52"/>
      <c r="AI134" s="52" t="s">
        <v>255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251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204</v>
      </c>
      <c r="AD135" s="46"/>
      <c r="AE135" s="46"/>
      <c r="AF135" s="46"/>
      <c r="AG135" s="46"/>
      <c r="AH135" s="46"/>
      <c r="AI135" s="46" t="s">
        <v>254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204</v>
      </c>
      <c r="AD136" s="52"/>
      <c r="AE136" s="52"/>
      <c r="AF136" s="52"/>
      <c r="AG136" s="52"/>
      <c r="AH136" s="52"/>
      <c r="AI136" s="52" t="s">
        <v>49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145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204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204</v>
      </c>
      <c r="AD138" s="52"/>
      <c r="AE138" s="52"/>
      <c r="AF138" s="52"/>
      <c r="AG138" s="52"/>
      <c r="AH138" s="52"/>
      <c r="AI138" s="52" t="s">
        <v>123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327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204</v>
      </c>
      <c r="AD139" s="46"/>
      <c r="AE139" s="46"/>
      <c r="AF139" s="46"/>
      <c r="AG139" s="46"/>
      <c r="AH139" s="46"/>
      <c r="AI139" s="46" t="s">
        <v>364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327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3" t="s">
        <v>252</v>
      </c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4"/>
      <c r="AC140" s="168" t="s">
        <v>204</v>
      </c>
      <c r="AD140" s="169"/>
      <c r="AE140" s="169"/>
      <c r="AF140" s="169"/>
      <c r="AG140" s="169"/>
      <c r="AH140" s="169"/>
      <c r="AI140" s="169" t="s">
        <v>51</v>
      </c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03">
        <f>BC141+BC155</f>
        <v>3101000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3101000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 t="s">
        <v>327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70"/>
    </row>
    <row r="141" spans="1:111" ht="58.5" customHeight="1">
      <c r="A141" s="49" t="s">
        <v>121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204</v>
      </c>
      <c r="AD141" s="52"/>
      <c r="AE141" s="52"/>
      <c r="AF141" s="52"/>
      <c r="AG141" s="52"/>
      <c r="AH141" s="52"/>
      <c r="AI141" s="52" t="s">
        <v>52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3101000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3101000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 t="s">
        <v>327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391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7" t="s">
        <v>204</v>
      </c>
      <c r="AD142" s="53"/>
      <c r="AE142" s="53"/>
      <c r="AF142" s="53"/>
      <c r="AG142" s="53"/>
      <c r="AH142" s="53"/>
      <c r="AI142" s="53" t="s">
        <v>392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1527700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 t="s">
        <v>327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204</v>
      </c>
      <c r="AD143" s="52"/>
      <c r="AE143" s="52"/>
      <c r="AF143" s="52"/>
      <c r="AG143" s="52"/>
      <c r="AH143" s="52"/>
      <c r="AI143" s="52" t="s">
        <v>393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1527700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 t="s">
        <v>327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223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204</v>
      </c>
      <c r="AD144" s="46"/>
      <c r="AE144" s="46"/>
      <c r="AF144" s="46"/>
      <c r="AG144" s="46"/>
      <c r="AH144" s="46"/>
      <c r="AI144" s="46" t="s">
        <v>394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1527700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 t="s">
        <v>327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7" t="s">
        <v>204</v>
      </c>
      <c r="AD145" s="53"/>
      <c r="AE145" s="53"/>
      <c r="AF145" s="53"/>
      <c r="AG145" s="53"/>
      <c r="AH145" s="53"/>
      <c r="AI145" s="53" t="s">
        <v>389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192900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192900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 t="s">
        <v>327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204</v>
      </c>
      <c r="AD146" s="52"/>
      <c r="AE146" s="52"/>
      <c r="AF146" s="52"/>
      <c r="AG146" s="52"/>
      <c r="AH146" s="52"/>
      <c r="AI146" s="52" t="s">
        <v>375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192700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192700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 t="s">
        <v>327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224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204</v>
      </c>
      <c r="AD147" s="46"/>
      <c r="AE147" s="46"/>
      <c r="AF147" s="46"/>
      <c r="AG147" s="46"/>
      <c r="AH147" s="46"/>
      <c r="AI147" s="46" t="s">
        <v>376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192700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192700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 t="s">
        <v>327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204</v>
      </c>
      <c r="AD148" s="52"/>
      <c r="AE148" s="52"/>
      <c r="AF148" s="52"/>
      <c r="AG148" s="52"/>
      <c r="AH148" s="52"/>
      <c r="AI148" s="52" t="s">
        <v>378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327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225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204</v>
      </c>
      <c r="AD149" s="46"/>
      <c r="AE149" s="46"/>
      <c r="AF149" s="46"/>
      <c r="AG149" s="46"/>
      <c r="AH149" s="46"/>
      <c r="AI149" s="46" t="s">
        <v>377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327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204</v>
      </c>
      <c r="AD150" s="52"/>
      <c r="AE150" s="52"/>
      <c r="AF150" s="52"/>
      <c r="AG150" s="52"/>
      <c r="AH150" s="52"/>
      <c r="AI150" s="52" t="s">
        <v>53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204</v>
      </c>
      <c r="AD151" s="52"/>
      <c r="AE151" s="52"/>
      <c r="AF151" s="52"/>
      <c r="AG151" s="52"/>
      <c r="AH151" s="52"/>
      <c r="AI151" s="53" t="s">
        <v>137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327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204</v>
      </c>
      <c r="AD152" s="46"/>
      <c r="AE152" s="46"/>
      <c r="AF152" s="46"/>
      <c r="AG152" s="46"/>
      <c r="AH152" s="46"/>
      <c r="AI152" s="46" t="s">
        <v>136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327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316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204</v>
      </c>
      <c r="AD153" s="52"/>
      <c r="AE153" s="52"/>
      <c r="AF153" s="52"/>
      <c r="AG153" s="52"/>
      <c r="AH153" s="52"/>
      <c r="AI153" s="53" t="s">
        <v>54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226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204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355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7" t="s">
        <v>204</v>
      </c>
      <c r="AD155" s="53"/>
      <c r="AE155" s="53"/>
      <c r="AF155" s="53"/>
      <c r="AG155" s="53"/>
      <c r="AH155" s="53"/>
      <c r="AI155" s="53" t="s">
        <v>354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8">
        <f>BC156</f>
        <v>0</v>
      </c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>
        <f>BW156</f>
        <v>0</v>
      </c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 t="s">
        <v>327</v>
      </c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9"/>
    </row>
    <row r="156" spans="1:110" ht="58.5" customHeight="1" hidden="1">
      <c r="A156" s="43" t="s">
        <v>357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204</v>
      </c>
      <c r="AD156" s="46"/>
      <c r="AE156" s="46"/>
      <c r="AF156" s="46"/>
      <c r="AG156" s="46"/>
      <c r="AH156" s="46"/>
      <c r="AI156" s="46" t="s">
        <v>356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6">
        <v>0</v>
      </c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>
        <v>0</v>
      </c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 t="s">
        <v>327</v>
      </c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7"/>
    </row>
    <row r="157" spans="1:110" s="21" customFormat="1" ht="30" customHeight="1">
      <c r="A157" s="49" t="s">
        <v>253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204</v>
      </c>
      <c r="AD157" s="52"/>
      <c r="AE157" s="52"/>
      <c r="AF157" s="52"/>
      <c r="AG157" s="52"/>
      <c r="AH157" s="52"/>
      <c r="AI157" s="52" t="s">
        <v>405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1380400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 t="s">
        <v>327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204</v>
      </c>
      <c r="AD158" s="52"/>
      <c r="AE158" s="52"/>
      <c r="AF158" s="52"/>
      <c r="AG158" s="52"/>
      <c r="AH158" s="52"/>
      <c r="AI158" s="53" t="s">
        <v>137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327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135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204</v>
      </c>
      <c r="AD159" s="46"/>
      <c r="AE159" s="46"/>
      <c r="AF159" s="46"/>
      <c r="AG159" s="46"/>
      <c r="AH159" s="46"/>
      <c r="AI159" s="46" t="s">
        <v>136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327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316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204</v>
      </c>
      <c r="AD160" s="52"/>
      <c r="AE160" s="52"/>
      <c r="AF160" s="52"/>
      <c r="AG160" s="52"/>
      <c r="AH160" s="52"/>
      <c r="AI160" s="53" t="s">
        <v>406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1380400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 t="s">
        <v>327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204</v>
      </c>
      <c r="AD161" s="46"/>
      <c r="AE161" s="46"/>
      <c r="AF161" s="46"/>
      <c r="AG161" s="46"/>
      <c r="AH161" s="46"/>
      <c r="AI161" s="46" t="s">
        <v>407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1380400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 t="s">
        <v>327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7"/>
  <sheetViews>
    <sheetView view="pageBreakPreview" zoomScale="60" zoomScaleNormal="75" zoomScalePageLayoutView="0" workbookViewId="0" topLeftCell="A41">
      <selection activeCell="CO41" sqref="CO41:DF41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115</v>
      </c>
    </row>
    <row r="2" spans="1:110" ht="21" customHeight="1">
      <c r="A2" s="258" t="s">
        <v>234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</row>
    <row r="3" spans="1:110" ht="48" customHeight="1">
      <c r="A3" s="259" t="s">
        <v>199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 t="s">
        <v>200</v>
      </c>
      <c r="AD3" s="260"/>
      <c r="AE3" s="260"/>
      <c r="AF3" s="260"/>
      <c r="AG3" s="260"/>
      <c r="AH3" s="260"/>
      <c r="AI3" s="260" t="s">
        <v>128</v>
      </c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 t="s">
        <v>240</v>
      </c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 t="s">
        <v>201</v>
      </c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 t="s">
        <v>202</v>
      </c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1"/>
    </row>
    <row r="4" spans="1:110" s="14" customFormat="1" ht="18" customHeight="1" thickBot="1">
      <c r="A4" s="253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48">
        <v>2</v>
      </c>
      <c r="AD4" s="248"/>
      <c r="AE4" s="248"/>
      <c r="AF4" s="248"/>
      <c r="AG4" s="248"/>
      <c r="AH4" s="248"/>
      <c r="AI4" s="248">
        <v>3</v>
      </c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>
        <v>4</v>
      </c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>
        <v>5</v>
      </c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>
        <v>6</v>
      </c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9"/>
    </row>
    <row r="5" spans="1:111" s="17" customFormat="1" ht="23.25" customHeight="1">
      <c r="A5" s="255" t="s">
        <v>235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6"/>
      <c r="AC5" s="257" t="s">
        <v>212</v>
      </c>
      <c r="AD5" s="252"/>
      <c r="AE5" s="252"/>
      <c r="AF5" s="252"/>
      <c r="AG5" s="252"/>
      <c r="AH5" s="252"/>
      <c r="AI5" s="252" t="s">
        <v>205</v>
      </c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0">
        <f>SUM(AZ7:BV45)</f>
        <v>12640680.94</v>
      </c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>
        <f>SUM(BW7:CN45)</f>
        <v>11837898.3149829</v>
      </c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>
        <f>AZ5-BW5</f>
        <v>802782.6250170991</v>
      </c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1"/>
      <c r="DG5" s="29"/>
    </row>
    <row r="6" spans="1:110" ht="15" customHeight="1">
      <c r="A6" s="193" t="s">
        <v>203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247"/>
      <c r="AC6" s="241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200"/>
    </row>
    <row r="7" spans="1:119" ht="52.5" customHeight="1">
      <c r="A7" s="193" t="s">
        <v>92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41" t="s">
        <v>212</v>
      </c>
      <c r="AD7" s="242"/>
      <c r="AE7" s="242"/>
      <c r="AF7" s="242"/>
      <c r="AG7" s="242"/>
      <c r="AH7" s="242"/>
      <c r="AI7" s="227" t="s">
        <v>91</v>
      </c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199">
        <v>2571000</v>
      </c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1">
        <v>2570979.75</v>
      </c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9">
        <f aca="true" t="shared" si="0" ref="CO7:CO12">AZ7-BW7</f>
        <v>20.25</v>
      </c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200"/>
      <c r="DG7" s="18"/>
      <c r="DI7" s="30">
        <f>AZ7+AZ26</f>
        <v>2718294.9</v>
      </c>
      <c r="DO7" s="30">
        <f>BW7+BW26</f>
        <v>2718274.65</v>
      </c>
    </row>
    <row r="8" spans="1:119" ht="66" customHeight="1">
      <c r="A8" s="193" t="s">
        <v>89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41" t="s">
        <v>212</v>
      </c>
      <c r="AD8" s="242"/>
      <c r="AE8" s="242"/>
      <c r="AF8" s="242"/>
      <c r="AG8" s="242"/>
      <c r="AH8" s="242"/>
      <c r="AI8" s="227" t="s">
        <v>93</v>
      </c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199">
        <v>215000</v>
      </c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>
        <v>214910.4</v>
      </c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>
        <f>AZ8-BW8</f>
        <v>89.60000000000582</v>
      </c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200"/>
      <c r="DG8" s="39"/>
      <c r="DH8" s="40"/>
      <c r="DI8" s="30"/>
      <c r="DO8" s="30"/>
    </row>
    <row r="9" spans="1:119" ht="84" customHeight="1">
      <c r="A9" s="43" t="s">
        <v>90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41" t="s">
        <v>212</v>
      </c>
      <c r="AD9" s="242"/>
      <c r="AE9" s="242"/>
      <c r="AF9" s="242"/>
      <c r="AG9" s="242"/>
      <c r="AH9" s="242"/>
      <c r="AI9" s="227" t="s">
        <v>94</v>
      </c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199">
        <v>828500</v>
      </c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>
        <v>827897.8</v>
      </c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>
        <f>AZ9-BW9</f>
        <v>602.1999999999534</v>
      </c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200"/>
      <c r="DI9" s="30">
        <f>AZ9+AZ27</f>
        <v>871775.08</v>
      </c>
      <c r="DO9" s="30">
        <f>BW9+BW27</f>
        <v>871172.88</v>
      </c>
    </row>
    <row r="10" spans="1:110" ht="81" customHeight="1">
      <c r="A10" s="193" t="s">
        <v>257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41" t="s">
        <v>212</v>
      </c>
      <c r="AD10" s="242"/>
      <c r="AE10" s="242"/>
      <c r="AF10" s="242"/>
      <c r="AG10" s="242"/>
      <c r="AH10" s="242"/>
      <c r="AI10" s="227" t="s">
        <v>293</v>
      </c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199">
        <v>712400</v>
      </c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>
        <v>711058.51</v>
      </c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>
        <f t="shared" si="0"/>
        <v>1341.4899999999907</v>
      </c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200"/>
    </row>
    <row r="11" spans="1:110" ht="71.25" customHeight="1">
      <c r="A11" s="193" t="s">
        <v>101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247"/>
      <c r="AC11" s="231" t="s">
        <v>212</v>
      </c>
      <c r="AD11" s="232"/>
      <c r="AE11" s="232"/>
      <c r="AF11" s="232"/>
      <c r="AG11" s="232"/>
      <c r="AH11" s="233"/>
      <c r="AI11" s="234" t="s">
        <v>102</v>
      </c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6"/>
      <c r="AZ11" s="228">
        <v>25500</v>
      </c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30"/>
      <c r="BW11" s="188">
        <v>25466</v>
      </c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90"/>
      <c r="CO11" s="199">
        <f t="shared" si="0"/>
        <v>34</v>
      </c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200"/>
    </row>
    <row r="12" spans="1:110" ht="71.25" customHeight="1">
      <c r="A12" s="193" t="s">
        <v>95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247"/>
      <c r="AC12" s="231" t="s">
        <v>212</v>
      </c>
      <c r="AD12" s="232"/>
      <c r="AE12" s="232"/>
      <c r="AF12" s="232"/>
      <c r="AG12" s="232"/>
      <c r="AH12" s="233"/>
      <c r="AI12" s="234" t="s">
        <v>96</v>
      </c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6"/>
      <c r="AZ12" s="188">
        <v>3800</v>
      </c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90"/>
      <c r="BW12" s="188">
        <v>3717</v>
      </c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90"/>
      <c r="CO12" s="199">
        <f t="shared" si="0"/>
        <v>83</v>
      </c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</row>
    <row r="13" spans="1:142" ht="54" customHeight="1">
      <c r="A13" s="193" t="s">
        <v>258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247"/>
      <c r="AC13" s="231" t="s">
        <v>212</v>
      </c>
      <c r="AD13" s="232"/>
      <c r="AE13" s="232"/>
      <c r="AF13" s="232"/>
      <c r="AG13" s="232"/>
      <c r="AH13" s="233"/>
      <c r="AI13" s="234" t="s">
        <v>10</v>
      </c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6"/>
      <c r="AZ13" s="188">
        <v>1200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90"/>
      <c r="BW13" s="188">
        <v>1156.58</v>
      </c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90"/>
      <c r="CO13" s="199">
        <f>AZ13-BW13</f>
        <v>43.42000000000007</v>
      </c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200"/>
      <c r="DI13" s="30">
        <f>AZ7+AZ8+AZ9+AZ10+AZ11+AZ12+AZ13+AZ26+AZ27+AZ28</f>
        <v>4550100</v>
      </c>
      <c r="DO13" s="30">
        <f>BW7+BW8+BW9+BW10+BW11+BW12+BW13+BW26+BW27+BW28</f>
        <v>4547886.04</v>
      </c>
      <c r="DY13" s="201">
        <f>BW7+BW10+BW11+BW12</f>
        <v>3311221.26</v>
      </c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</row>
    <row r="14" spans="1:110" ht="128.25" customHeight="1">
      <c r="A14" s="193" t="s">
        <v>272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247"/>
      <c r="AC14" s="231" t="s">
        <v>212</v>
      </c>
      <c r="AD14" s="232"/>
      <c r="AE14" s="232"/>
      <c r="AF14" s="232"/>
      <c r="AG14" s="232"/>
      <c r="AH14" s="233"/>
      <c r="AI14" s="234" t="s">
        <v>294</v>
      </c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6"/>
      <c r="AZ14" s="228">
        <v>200</v>
      </c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30"/>
      <c r="BW14" s="228">
        <v>200</v>
      </c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30"/>
      <c r="CO14" s="199" t="s">
        <v>327</v>
      </c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200"/>
    </row>
    <row r="15" spans="1:111" s="15" customFormat="1" ht="93" customHeight="1" hidden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82" t="s">
        <v>212</v>
      </c>
      <c r="AD15" s="183"/>
      <c r="AE15" s="183"/>
      <c r="AF15" s="183"/>
      <c r="AG15" s="183"/>
      <c r="AH15" s="184"/>
      <c r="AI15" s="185" t="s">
        <v>98</v>
      </c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7"/>
      <c r="AZ15" s="188">
        <v>0</v>
      </c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>
        <v>0</v>
      </c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90"/>
      <c r="CO15" s="199">
        <v>0</v>
      </c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200"/>
      <c r="DG15" s="31"/>
    </row>
    <row r="16" spans="1:111" ht="66" customHeight="1">
      <c r="A16" s="193" t="s">
        <v>99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241" t="s">
        <v>212</v>
      </c>
      <c r="AD16" s="242"/>
      <c r="AE16" s="242"/>
      <c r="AF16" s="242"/>
      <c r="AG16" s="242"/>
      <c r="AH16" s="242"/>
      <c r="AI16" s="226" t="s">
        <v>100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199">
        <v>10000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 t="s">
        <v>327</v>
      </c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>
        <f>AZ16</f>
        <v>10000</v>
      </c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200"/>
      <c r="DG16" s="31"/>
    </row>
    <row r="17" spans="1:110" s="16" customFormat="1" ht="84.75" customHeight="1">
      <c r="A17" s="43" t="s">
        <v>273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4" t="s">
        <v>212</v>
      </c>
      <c r="AD17" s="245"/>
      <c r="AE17" s="245"/>
      <c r="AF17" s="245"/>
      <c r="AG17" s="245"/>
      <c r="AH17" s="245"/>
      <c r="AI17" s="246" t="s">
        <v>295</v>
      </c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3">
        <v>14400</v>
      </c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>
        <v>14400</v>
      </c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199" t="s">
        <v>327</v>
      </c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200"/>
    </row>
    <row r="18" spans="1:110" s="16" customFormat="1" ht="111" customHeight="1">
      <c r="A18" s="193" t="s">
        <v>274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 t="s">
        <v>212</v>
      </c>
      <c r="AD18" s="195"/>
      <c r="AE18" s="195"/>
      <c r="AF18" s="195"/>
      <c r="AG18" s="195"/>
      <c r="AH18" s="195"/>
      <c r="AI18" s="196" t="s">
        <v>296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7">
        <v>25000</v>
      </c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8">
        <v>7657.1</v>
      </c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9">
        <f>AZ18-BW18</f>
        <v>17342.9</v>
      </c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200"/>
    </row>
    <row r="19" spans="1:111" s="16" customFormat="1" ht="99" customHeight="1">
      <c r="A19" s="193" t="s">
        <v>275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 t="s">
        <v>212</v>
      </c>
      <c r="AD19" s="195"/>
      <c r="AE19" s="195"/>
      <c r="AF19" s="195"/>
      <c r="AG19" s="195"/>
      <c r="AH19" s="195"/>
      <c r="AI19" s="196" t="s">
        <v>297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7">
        <v>10000</v>
      </c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8">
        <v>4040</v>
      </c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9">
        <f>AZ19-BW19</f>
        <v>5960</v>
      </c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200"/>
      <c r="DG19" s="31"/>
    </row>
    <row r="20" spans="1:111" s="16" customFormat="1" ht="127.5" customHeight="1" hidden="1">
      <c r="A20" s="193" t="s">
        <v>410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4" t="s">
        <v>212</v>
      </c>
      <c r="AD20" s="195"/>
      <c r="AE20" s="195"/>
      <c r="AF20" s="195"/>
      <c r="AG20" s="195"/>
      <c r="AH20" s="195"/>
      <c r="AI20" s="196" t="s">
        <v>409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>
        <v>0</v>
      </c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8" t="s">
        <v>327</v>
      </c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9">
        <f>AZ20</f>
        <v>0</v>
      </c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200"/>
      <c r="DG20" s="31"/>
    </row>
    <row r="21" spans="1:110" s="16" customFormat="1" ht="81.75" customHeight="1">
      <c r="A21" s="193" t="s">
        <v>276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4" t="s">
        <v>212</v>
      </c>
      <c r="AD21" s="195"/>
      <c r="AE21" s="195"/>
      <c r="AF21" s="195"/>
      <c r="AG21" s="195"/>
      <c r="AH21" s="195"/>
      <c r="AI21" s="196" t="s">
        <v>174</v>
      </c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>
        <v>10000</v>
      </c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8">
        <v>10000</v>
      </c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9" t="s">
        <v>327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200"/>
    </row>
    <row r="22" spans="1:110" s="16" customFormat="1" ht="63" customHeight="1">
      <c r="A22" s="193" t="s">
        <v>277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4" t="s">
        <v>212</v>
      </c>
      <c r="AD22" s="195"/>
      <c r="AE22" s="195"/>
      <c r="AF22" s="195"/>
      <c r="AG22" s="195"/>
      <c r="AH22" s="195"/>
      <c r="AI22" s="196" t="s">
        <v>298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>
        <v>5500</v>
      </c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8">
        <v>5500</v>
      </c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9" t="s">
        <v>327</v>
      </c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200"/>
    </row>
    <row r="23" spans="1:110" s="16" customFormat="1" ht="66.75" customHeight="1">
      <c r="A23" s="193" t="s">
        <v>278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4" t="s">
        <v>212</v>
      </c>
      <c r="AD23" s="195"/>
      <c r="AE23" s="195"/>
      <c r="AF23" s="195"/>
      <c r="AG23" s="195"/>
      <c r="AH23" s="195"/>
      <c r="AI23" s="196" t="s">
        <v>299</v>
      </c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7">
        <v>45000</v>
      </c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8">
        <v>40773.12</v>
      </c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9">
        <f>AZ23-BW23</f>
        <v>4226.879999999997</v>
      </c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200"/>
    </row>
    <row r="24" spans="1:110" s="42" customFormat="1" ht="66.75" customHeight="1" hidden="1">
      <c r="A24" s="43" t="s">
        <v>402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44" t="s">
        <v>212</v>
      </c>
      <c r="AD24" s="245"/>
      <c r="AE24" s="245"/>
      <c r="AF24" s="245"/>
      <c r="AG24" s="245"/>
      <c r="AH24" s="245"/>
      <c r="AI24" s="246" t="s">
        <v>401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3">
        <v>0</v>
      </c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>
        <v>0</v>
      </c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191" t="s">
        <v>327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</row>
    <row r="25" spans="1:110" s="16" customFormat="1" ht="81.75" customHeight="1" hidden="1">
      <c r="A25" s="193" t="s">
        <v>397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4" t="s">
        <v>212</v>
      </c>
      <c r="AD25" s="195"/>
      <c r="AE25" s="195"/>
      <c r="AF25" s="195"/>
      <c r="AG25" s="195"/>
      <c r="AH25" s="195"/>
      <c r="AI25" s="196" t="s">
        <v>395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7">
        <v>0</v>
      </c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8">
        <v>0</v>
      </c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228">
        <f>AZ25-BW25</f>
        <v>0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62"/>
    </row>
    <row r="26" spans="1:113" ht="81" customHeight="1">
      <c r="A26" s="193" t="s">
        <v>103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241" t="s">
        <v>212</v>
      </c>
      <c r="AD26" s="242"/>
      <c r="AE26" s="242"/>
      <c r="AF26" s="242"/>
      <c r="AG26" s="242"/>
      <c r="AH26" s="242"/>
      <c r="AI26" s="227" t="s">
        <v>104</v>
      </c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199">
        <v>147294.9</v>
      </c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>
        <v>147294.9</v>
      </c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 t="s">
        <v>327</v>
      </c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200"/>
      <c r="DI26" s="30"/>
    </row>
    <row r="27" spans="1:143" ht="123.75" customHeight="1">
      <c r="A27" s="193" t="s">
        <v>106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241" t="s">
        <v>212</v>
      </c>
      <c r="AD27" s="242"/>
      <c r="AE27" s="242"/>
      <c r="AF27" s="242"/>
      <c r="AG27" s="242"/>
      <c r="AH27" s="242"/>
      <c r="AI27" s="227" t="s">
        <v>105</v>
      </c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199">
        <v>43275.08</v>
      </c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>
        <v>43275.08</v>
      </c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 t="s">
        <v>327</v>
      </c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200"/>
      <c r="DI27" s="30">
        <f>AZ26+AZ27</f>
        <v>190569.97999999998</v>
      </c>
      <c r="DO27" s="30">
        <f>BW26+BW27</f>
        <v>190569.97999999998</v>
      </c>
      <c r="DX27" s="201" t="e">
        <f>CO26+CO27</f>
        <v>#VALUE!</v>
      </c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</row>
    <row r="28" spans="1:110" ht="96" customHeight="1">
      <c r="A28" s="193" t="s">
        <v>269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241" t="s">
        <v>212</v>
      </c>
      <c r="AD28" s="242"/>
      <c r="AE28" s="242"/>
      <c r="AF28" s="242"/>
      <c r="AG28" s="242"/>
      <c r="AH28" s="242"/>
      <c r="AI28" s="227" t="s">
        <v>270</v>
      </c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199">
        <v>2130.02</v>
      </c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>
        <v>2130.02</v>
      </c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 t="s">
        <v>327</v>
      </c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200"/>
    </row>
    <row r="29" spans="1:110" ht="114" customHeight="1">
      <c r="A29" s="193" t="s">
        <v>279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241" t="s">
        <v>212</v>
      </c>
      <c r="AD29" s="242"/>
      <c r="AE29" s="242"/>
      <c r="AF29" s="242"/>
      <c r="AG29" s="242"/>
      <c r="AH29" s="242"/>
      <c r="AI29" s="227" t="s">
        <v>300</v>
      </c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199">
        <v>110000</v>
      </c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>
        <v>99930</v>
      </c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>
        <f>AZ29-BW29</f>
        <v>10070</v>
      </c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200"/>
    </row>
    <row r="30" spans="1:111" s="15" customFormat="1" ht="128.25" customHeight="1">
      <c r="A30" s="193" t="s">
        <v>280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82" t="s">
        <v>212</v>
      </c>
      <c r="AD30" s="183"/>
      <c r="AE30" s="183"/>
      <c r="AF30" s="183"/>
      <c r="AG30" s="183"/>
      <c r="AH30" s="184"/>
      <c r="AI30" s="185" t="s">
        <v>301</v>
      </c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7"/>
      <c r="AZ30" s="188">
        <v>10000</v>
      </c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90"/>
      <c r="BW30" s="188">
        <v>6000</v>
      </c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90"/>
      <c r="CO30" s="188">
        <f>AZ30-BW30</f>
        <v>4000</v>
      </c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240"/>
      <c r="DG30" s="32"/>
    </row>
    <row r="31" spans="1:111" ht="22.5" customHeight="1" hidden="1">
      <c r="A31" s="43" t="s">
        <v>97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31" t="s">
        <v>212</v>
      </c>
      <c r="AD31" s="232"/>
      <c r="AE31" s="232"/>
      <c r="AF31" s="232"/>
      <c r="AG31" s="232"/>
      <c r="AH31" s="233"/>
      <c r="AI31" s="234" t="s">
        <v>107</v>
      </c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6"/>
      <c r="AZ31" s="228">
        <v>0</v>
      </c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30"/>
      <c r="BW31" s="228">
        <v>0</v>
      </c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30"/>
      <c r="CO31" s="199" t="s">
        <v>327</v>
      </c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200"/>
      <c r="DG31" s="31"/>
    </row>
    <row r="32" spans="1:110" s="15" customFormat="1" ht="108.75" customHeight="1">
      <c r="A32" s="193" t="s">
        <v>284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82" t="s">
        <v>212</v>
      </c>
      <c r="AD32" s="183"/>
      <c r="AE32" s="183"/>
      <c r="AF32" s="183"/>
      <c r="AG32" s="183"/>
      <c r="AH32" s="184"/>
      <c r="AI32" s="185" t="s">
        <v>302</v>
      </c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  <c r="AZ32" s="188">
        <v>25000</v>
      </c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90"/>
      <c r="BW32" s="188" t="s">
        <v>327</v>
      </c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90"/>
      <c r="CO32" s="199">
        <f>AZ32</f>
        <v>25000</v>
      </c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200"/>
    </row>
    <row r="33" spans="1:119" ht="107.25" customHeight="1">
      <c r="A33" s="193" t="s">
        <v>285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231" t="s">
        <v>212</v>
      </c>
      <c r="AD33" s="232"/>
      <c r="AE33" s="232"/>
      <c r="AF33" s="232"/>
      <c r="AG33" s="232"/>
      <c r="AH33" s="233"/>
      <c r="AI33" s="234" t="s">
        <v>303</v>
      </c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6"/>
      <c r="AZ33" s="188">
        <v>1200000</v>
      </c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90"/>
      <c r="BW33" s="188">
        <v>954032.21</v>
      </c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90"/>
      <c r="CO33" s="199">
        <f aca="true" t="shared" si="1" ref="CO33:CO45">AZ33-BW33</f>
        <v>245967.79000000004</v>
      </c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200"/>
      <c r="DG33" s="18"/>
      <c r="DI33" s="30"/>
      <c r="DO33" s="30"/>
    </row>
    <row r="34" spans="1:111" ht="108.75" customHeight="1">
      <c r="A34" s="193" t="s">
        <v>286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231" t="s">
        <v>212</v>
      </c>
      <c r="AD34" s="232"/>
      <c r="AE34" s="232"/>
      <c r="AF34" s="232"/>
      <c r="AG34" s="232"/>
      <c r="AH34" s="233"/>
      <c r="AI34" s="234" t="s">
        <v>304</v>
      </c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6"/>
      <c r="AZ34" s="188">
        <v>350000</v>
      </c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0"/>
      <c r="BW34" s="228">
        <v>208938.05</v>
      </c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30"/>
      <c r="CO34" s="199">
        <f t="shared" si="1"/>
        <v>141061.95</v>
      </c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200"/>
      <c r="DG34" s="18"/>
    </row>
    <row r="35" spans="1:111" ht="91.5" customHeight="1">
      <c r="A35" s="193" t="s">
        <v>287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231" t="s">
        <v>212</v>
      </c>
      <c r="AD35" s="232"/>
      <c r="AE35" s="232"/>
      <c r="AF35" s="232"/>
      <c r="AG35" s="232"/>
      <c r="AH35" s="233"/>
      <c r="AI35" s="234" t="s">
        <v>305</v>
      </c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6"/>
      <c r="AZ35" s="237">
        <v>455877.46</v>
      </c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9"/>
      <c r="BW35" s="228">
        <v>205845.05</v>
      </c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30"/>
      <c r="CO35" s="199">
        <f t="shared" si="1"/>
        <v>250032.41000000003</v>
      </c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200"/>
      <c r="DG35" s="18"/>
    </row>
    <row r="36" spans="1:111" ht="96" customHeight="1">
      <c r="A36" s="193" t="s">
        <v>288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231" t="s">
        <v>212</v>
      </c>
      <c r="AD36" s="232"/>
      <c r="AE36" s="232"/>
      <c r="AF36" s="232"/>
      <c r="AG36" s="232"/>
      <c r="AH36" s="233"/>
      <c r="AI36" s="234" t="s">
        <v>306</v>
      </c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6"/>
      <c r="AZ36" s="188">
        <v>1100000</v>
      </c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90"/>
      <c r="BW36" s="228">
        <v>1028755.46</v>
      </c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30"/>
      <c r="CO36" s="199">
        <f t="shared" si="1"/>
        <v>71244.54000000004</v>
      </c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200"/>
      <c r="DG36" s="18"/>
    </row>
    <row r="37" spans="1:111" ht="120" customHeight="1">
      <c r="A37" s="43" t="s">
        <v>417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82" t="s">
        <v>212</v>
      </c>
      <c r="AD37" s="183"/>
      <c r="AE37" s="183"/>
      <c r="AF37" s="183"/>
      <c r="AG37" s="183"/>
      <c r="AH37" s="184"/>
      <c r="AI37" s="185" t="s">
        <v>416</v>
      </c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7"/>
      <c r="AZ37" s="188">
        <v>198000</v>
      </c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90"/>
      <c r="BW37" s="188">
        <v>198000</v>
      </c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90"/>
      <c r="CO37" s="191" t="s">
        <v>327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  <c r="DG37" s="18"/>
    </row>
    <row r="38" spans="1:110" ht="116.25" customHeight="1">
      <c r="A38" s="193" t="s">
        <v>289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231" t="s">
        <v>212</v>
      </c>
      <c r="AD38" s="232"/>
      <c r="AE38" s="232"/>
      <c r="AF38" s="232"/>
      <c r="AG38" s="232"/>
      <c r="AH38" s="233"/>
      <c r="AI38" s="234" t="s">
        <v>307</v>
      </c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6"/>
      <c r="AZ38" s="188">
        <v>40000</v>
      </c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90"/>
      <c r="BW38" s="228">
        <v>36588</v>
      </c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30"/>
      <c r="CO38" s="199">
        <f t="shared" si="1"/>
        <v>3412</v>
      </c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200"/>
    </row>
    <row r="39" spans="1:110" ht="131.25" customHeight="1">
      <c r="A39" s="193" t="s">
        <v>290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241" t="s">
        <v>212</v>
      </c>
      <c r="AD39" s="242"/>
      <c r="AE39" s="242"/>
      <c r="AF39" s="242"/>
      <c r="AG39" s="242"/>
      <c r="AH39" s="242"/>
      <c r="AI39" s="227" t="s">
        <v>308</v>
      </c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191">
        <v>8000</v>
      </c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9">
        <v>8000</v>
      </c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 t="s">
        <v>327</v>
      </c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200"/>
    </row>
    <row r="40" spans="1:110" s="15" customFormat="1" ht="94.5" customHeight="1">
      <c r="A40" s="193" t="s">
        <v>291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224" t="s">
        <v>212</v>
      </c>
      <c r="AD40" s="225"/>
      <c r="AE40" s="225"/>
      <c r="AF40" s="225"/>
      <c r="AG40" s="225"/>
      <c r="AH40" s="225"/>
      <c r="AI40" s="226" t="s">
        <v>309</v>
      </c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191">
        <v>2875085.2</v>
      </c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>
        <v>2875085.2</v>
      </c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9" t="s">
        <v>327</v>
      </c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200"/>
    </row>
    <row r="41" spans="1:113" s="15" customFormat="1" ht="54" customHeight="1">
      <c r="A41" s="193" t="s">
        <v>380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224" t="s">
        <v>212</v>
      </c>
      <c r="AD41" s="225"/>
      <c r="AE41" s="225"/>
      <c r="AF41" s="225"/>
      <c r="AG41" s="225"/>
      <c r="AH41" s="225"/>
      <c r="AI41" s="226" t="s">
        <v>379</v>
      </c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191">
        <v>48418.28</v>
      </c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>
        <v>48418.28</v>
      </c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9" t="s">
        <v>327</v>
      </c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200"/>
      <c r="DI41" s="41">
        <f>BW40+BW41</f>
        <v>2923503.48</v>
      </c>
    </row>
    <row r="42" spans="1:110" s="15" customFormat="1" ht="15" customHeight="1" hidden="1">
      <c r="A42" s="193" t="s">
        <v>382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224" t="s">
        <v>212</v>
      </c>
      <c r="AD42" s="225"/>
      <c r="AE42" s="225"/>
      <c r="AF42" s="225"/>
      <c r="AG42" s="225"/>
      <c r="AH42" s="225"/>
      <c r="AI42" s="226" t="s">
        <v>381</v>
      </c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191">
        <v>0</v>
      </c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>
        <v>0</v>
      </c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9">
        <f t="shared" si="1"/>
        <v>0</v>
      </c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200"/>
    </row>
    <row r="43" spans="1:110" s="15" customFormat="1" ht="121.5" customHeight="1">
      <c r="A43" s="193" t="s">
        <v>398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224" t="s">
        <v>212</v>
      </c>
      <c r="AD43" s="225"/>
      <c r="AE43" s="225"/>
      <c r="AF43" s="225"/>
      <c r="AG43" s="225"/>
      <c r="AH43" s="225"/>
      <c r="AI43" s="226" t="s">
        <v>396</v>
      </c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191">
        <v>1470100</v>
      </c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>
        <v>1470100</v>
      </c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9" t="s">
        <v>327</v>
      </c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200"/>
    </row>
    <row r="44" spans="1:113" s="15" customFormat="1" ht="150" customHeight="1">
      <c r="A44" s="193" t="s">
        <v>371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224" t="s">
        <v>212</v>
      </c>
      <c r="AD44" s="225"/>
      <c r="AE44" s="225"/>
      <c r="AF44" s="225"/>
      <c r="AG44" s="225"/>
      <c r="AH44" s="225"/>
      <c r="AI44" s="226" t="s">
        <v>271</v>
      </c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191">
        <v>60000</v>
      </c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>
        <v>59794.8049829</v>
      </c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9">
        <f t="shared" si="1"/>
        <v>205.19501709999895</v>
      </c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  <c r="DI44" s="41"/>
    </row>
    <row r="45" spans="1:110" ht="87.75" customHeight="1" thickBot="1">
      <c r="A45" s="193" t="s">
        <v>292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211" t="s">
        <v>212</v>
      </c>
      <c r="AD45" s="212"/>
      <c r="AE45" s="212"/>
      <c r="AF45" s="212"/>
      <c r="AG45" s="212"/>
      <c r="AH45" s="213"/>
      <c r="AI45" s="214" t="s">
        <v>310</v>
      </c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6"/>
      <c r="AZ45" s="217">
        <v>20000</v>
      </c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9"/>
      <c r="BW45" s="217">
        <v>7955</v>
      </c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9"/>
      <c r="CO45" s="221">
        <f t="shared" si="1"/>
        <v>12045</v>
      </c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2"/>
    </row>
    <row r="46" spans="1:110" ht="7.5" customHeight="1" thickBo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18"/>
      <c r="AD46" s="19"/>
      <c r="AE46" s="19"/>
      <c r="AF46" s="19"/>
      <c r="AG46" s="19"/>
      <c r="AH46" s="18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</row>
    <row r="47" spans="1:123" ht="22.5" customHeight="1" thickBot="1">
      <c r="A47" s="193" t="s">
        <v>237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203" t="s">
        <v>213</v>
      </c>
      <c r="AD47" s="204"/>
      <c r="AE47" s="204"/>
      <c r="AF47" s="204"/>
      <c r="AG47" s="204"/>
      <c r="AH47" s="205"/>
      <c r="AI47" s="206" t="s">
        <v>205</v>
      </c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8"/>
      <c r="AZ47" s="209">
        <f>'стр.1'!BC13-Лист1!AZ5</f>
        <v>-3666480.9399999995</v>
      </c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09">
        <f>'стр.1'!BW13-Лист1!BW5</f>
        <v>-3616175.3049829006</v>
      </c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09" t="s">
        <v>205</v>
      </c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23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</row>
  </sheetData>
  <sheetProtection/>
  <mergeCells count="268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3:AB43"/>
    <mergeCell ref="AC43:AH43"/>
    <mergeCell ref="AI43:AY43"/>
    <mergeCell ref="AZ43:BV43"/>
    <mergeCell ref="BW43:CN43"/>
    <mergeCell ref="CO43:DF43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I28:AY28"/>
    <mergeCell ref="AZ28:BV28"/>
    <mergeCell ref="A44:AB44"/>
    <mergeCell ref="AC44:AH44"/>
    <mergeCell ref="AI44:AY44"/>
    <mergeCell ref="AZ44:BV44"/>
    <mergeCell ref="AI38:AY38"/>
    <mergeCell ref="AZ38:BV38"/>
    <mergeCell ref="A39:AB39"/>
    <mergeCell ref="AC39:AH39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8:CN38"/>
    <mergeCell ref="CO38:DF38"/>
    <mergeCell ref="A36:AB36"/>
    <mergeCell ref="AC36:AH36"/>
    <mergeCell ref="A38:AB38"/>
    <mergeCell ref="AC38:AH38"/>
    <mergeCell ref="AI36:AY36"/>
    <mergeCell ref="AZ36:BV36"/>
    <mergeCell ref="CO39:DF39"/>
    <mergeCell ref="A40:AB40"/>
    <mergeCell ref="AC40:AH40"/>
    <mergeCell ref="AI40:AY40"/>
    <mergeCell ref="AZ40:BV40"/>
    <mergeCell ref="BW40:CN40"/>
    <mergeCell ref="CO40:DF40"/>
    <mergeCell ref="BW39:CN39"/>
    <mergeCell ref="AZ39:BV39"/>
    <mergeCell ref="AI39:AY39"/>
    <mergeCell ref="DI47:DS47"/>
    <mergeCell ref="BW45:CN45"/>
    <mergeCell ref="CO45:DF45"/>
    <mergeCell ref="BW47:CN47"/>
    <mergeCell ref="CO47:DF47"/>
    <mergeCell ref="BW44:CN44"/>
    <mergeCell ref="CO44:DF44"/>
    <mergeCell ref="DY13:EL13"/>
    <mergeCell ref="DX27:EM27"/>
    <mergeCell ref="A45:AB45"/>
    <mergeCell ref="A47:AB47"/>
    <mergeCell ref="AC47:AH47"/>
    <mergeCell ref="AI47:AY47"/>
    <mergeCell ref="AZ47:BV47"/>
    <mergeCell ref="AC45:AH45"/>
    <mergeCell ref="AI45:AY45"/>
    <mergeCell ref="AZ45:BV45"/>
    <mergeCell ref="A20:AB20"/>
    <mergeCell ref="AC20:AH20"/>
    <mergeCell ref="AI20:AY20"/>
    <mergeCell ref="AZ20:BV20"/>
    <mergeCell ref="BW20:CN20"/>
    <mergeCell ref="CO20:DF20"/>
    <mergeCell ref="A37:AB37"/>
    <mergeCell ref="AC37:AH37"/>
    <mergeCell ref="AI37:AY37"/>
    <mergeCell ref="AZ37:BV37"/>
    <mergeCell ref="BW37:CN37"/>
    <mergeCell ref="CO37:DF37"/>
  </mergeCells>
  <printOptions/>
  <pageMargins left="0.75" right="0.2" top="0.62" bottom="0.26" header="0.5" footer="0.24"/>
  <pageSetup horizontalDpi="600" verticalDpi="600" orientation="portrait" paperSize="9" scale="48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1" sqref="BW31:CN31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116</v>
      </c>
    </row>
    <row r="2" spans="1:110" s="3" customFormat="1" ht="21" customHeight="1">
      <c r="A2" s="331" t="s">
        <v>323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</row>
    <row r="3" spans="1:110" ht="54" customHeight="1">
      <c r="A3" s="324" t="s">
        <v>199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 t="s">
        <v>200</v>
      </c>
      <c r="AD3" s="318"/>
      <c r="AE3" s="318"/>
      <c r="AF3" s="318"/>
      <c r="AG3" s="318"/>
      <c r="AH3" s="318"/>
      <c r="AI3" s="318" t="s">
        <v>324</v>
      </c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 t="s">
        <v>240</v>
      </c>
      <c r="BA3" s="318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 t="s">
        <v>201</v>
      </c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318"/>
      <c r="CM3" s="318"/>
      <c r="CN3" s="318"/>
      <c r="CO3" s="318" t="s">
        <v>202</v>
      </c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9"/>
    </row>
    <row r="4" spans="1:110" s="9" customFormat="1" ht="12" customHeight="1" thickBot="1">
      <c r="A4" s="325">
        <v>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>
        <v>4</v>
      </c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>
        <v>5</v>
      </c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>
        <v>6</v>
      </c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13"/>
    </row>
    <row r="5" spans="1:110" ht="22.5" customHeight="1">
      <c r="A5" s="327" t="s">
        <v>175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8"/>
      <c r="AC5" s="329" t="s">
        <v>236</v>
      </c>
      <c r="AD5" s="322"/>
      <c r="AE5" s="322"/>
      <c r="AF5" s="322"/>
      <c r="AG5" s="322"/>
      <c r="AH5" s="322"/>
      <c r="AI5" s="322" t="s">
        <v>205</v>
      </c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14">
        <f>AZ29</f>
        <v>3666480.9399999995</v>
      </c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4">
        <f>BW29</f>
        <v>3616175.3000000007</v>
      </c>
      <c r="BX5" s="315"/>
      <c r="BY5" s="315"/>
      <c r="BZ5" s="315"/>
      <c r="CA5" s="315"/>
      <c r="CB5" s="315"/>
      <c r="CC5" s="315"/>
      <c r="CD5" s="315"/>
      <c r="CE5" s="315"/>
      <c r="CF5" s="315"/>
      <c r="CG5" s="315"/>
      <c r="CH5" s="315"/>
      <c r="CI5" s="315"/>
      <c r="CJ5" s="315"/>
      <c r="CK5" s="315"/>
      <c r="CL5" s="315"/>
      <c r="CM5" s="315"/>
      <c r="CN5" s="315"/>
      <c r="CO5" s="314" t="s">
        <v>327</v>
      </c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23"/>
    </row>
    <row r="6" spans="1:110" ht="12" customHeight="1">
      <c r="A6" s="287" t="s">
        <v>203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8"/>
      <c r="AC6" s="296" t="s">
        <v>215</v>
      </c>
      <c r="AD6" s="281"/>
      <c r="AE6" s="281"/>
      <c r="AF6" s="281"/>
      <c r="AG6" s="281"/>
      <c r="AH6" s="282"/>
      <c r="AI6" s="280" t="s">
        <v>205</v>
      </c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2"/>
      <c r="AZ6" s="306" t="s">
        <v>327</v>
      </c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10"/>
      <c r="BW6" s="306" t="s">
        <v>327</v>
      </c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10"/>
      <c r="CO6" s="306" t="s">
        <v>327</v>
      </c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20"/>
    </row>
    <row r="7" spans="1:110" ht="22.5" customHeight="1">
      <c r="A7" s="293" t="s">
        <v>176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4"/>
      <c r="AC7" s="297"/>
      <c r="AD7" s="265"/>
      <c r="AE7" s="265"/>
      <c r="AF7" s="265"/>
      <c r="AG7" s="265"/>
      <c r="AH7" s="284"/>
      <c r="AI7" s="283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84"/>
      <c r="AZ7" s="311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312"/>
      <c r="BW7" s="311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312"/>
      <c r="CO7" s="311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321"/>
    </row>
    <row r="8" spans="1:110" ht="15" customHeight="1">
      <c r="A8" s="291" t="s">
        <v>214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2"/>
      <c r="AC8" s="296" t="s">
        <v>215</v>
      </c>
      <c r="AD8" s="281"/>
      <c r="AE8" s="281"/>
      <c r="AF8" s="281"/>
      <c r="AG8" s="281"/>
      <c r="AH8" s="282"/>
      <c r="AI8" s="280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2"/>
      <c r="AZ8" s="306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16"/>
      <c r="BW8" s="306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7"/>
      <c r="CL8" s="307"/>
      <c r="CM8" s="307"/>
      <c r="CN8" s="316"/>
      <c r="CO8" s="306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8"/>
    </row>
    <row r="9" spans="1:110" ht="57.75" customHeight="1" hidden="1">
      <c r="A9" s="298" t="s">
        <v>338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9"/>
      <c r="AC9" s="297"/>
      <c r="AD9" s="265"/>
      <c r="AE9" s="265"/>
      <c r="AF9" s="265"/>
      <c r="AG9" s="265"/>
      <c r="AH9" s="284"/>
      <c r="AI9" s="283" t="s">
        <v>122</v>
      </c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84"/>
      <c r="AZ9" s="302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17"/>
      <c r="BW9" s="302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17"/>
      <c r="CO9" s="302" t="s">
        <v>327</v>
      </c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4"/>
    </row>
    <row r="10" spans="1:110" ht="56.25" customHeight="1" hidden="1">
      <c r="A10" s="300" t="s">
        <v>347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1"/>
      <c r="AC10" s="274" t="s">
        <v>348</v>
      </c>
      <c r="AD10" s="271"/>
      <c r="AE10" s="271"/>
      <c r="AF10" s="271"/>
      <c r="AG10" s="271"/>
      <c r="AH10" s="271"/>
      <c r="AI10" s="271" t="s">
        <v>349</v>
      </c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 t="s">
        <v>327</v>
      </c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95"/>
    </row>
    <row r="11" spans="1:110" ht="15" customHeight="1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7"/>
      <c r="AC11" s="274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2" t="s">
        <v>327</v>
      </c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 t="s">
        <v>327</v>
      </c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 t="s">
        <v>327</v>
      </c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3"/>
    </row>
    <row r="12" spans="1:110" ht="1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7"/>
      <c r="AC12" s="274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2" t="s">
        <v>327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 t="s">
        <v>327</v>
      </c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 t="s">
        <v>327</v>
      </c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3"/>
    </row>
    <row r="13" spans="1:110" ht="15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  <c r="AC13" s="274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2" t="s">
        <v>327</v>
      </c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 t="s">
        <v>327</v>
      </c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 t="s">
        <v>327</v>
      </c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3"/>
    </row>
    <row r="14" spans="1:110" ht="1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7"/>
      <c r="AC14" s="274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2" t="s">
        <v>327</v>
      </c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 t="s">
        <v>327</v>
      </c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 t="s">
        <v>327</v>
      </c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3"/>
    </row>
    <row r="15" spans="1:110" ht="1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7"/>
      <c r="AC15" s="274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2" t="s">
        <v>327</v>
      </c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 t="s">
        <v>327</v>
      </c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 t="s">
        <v>327</v>
      </c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3"/>
    </row>
    <row r="16" spans="1:110" ht="1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7"/>
      <c r="AC16" s="274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2" t="s">
        <v>327</v>
      </c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 t="s">
        <v>327</v>
      </c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 t="s">
        <v>327</v>
      </c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3"/>
    </row>
    <row r="17" spans="1:110" ht="1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7"/>
      <c r="AC17" s="274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 t="s">
        <v>327</v>
      </c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 t="s">
        <v>327</v>
      </c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3"/>
    </row>
    <row r="18" spans="1:110" ht="1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7"/>
      <c r="AC18" s="274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2" t="s">
        <v>327</v>
      </c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 t="s">
        <v>327</v>
      </c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 t="s">
        <v>327</v>
      </c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3"/>
    </row>
    <row r="19" spans="1:110" ht="1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7"/>
      <c r="AC19" s="274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2" t="s">
        <v>327</v>
      </c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 t="s">
        <v>327</v>
      </c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 t="s">
        <v>327</v>
      </c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3"/>
    </row>
    <row r="20" spans="1:110" ht="1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7"/>
      <c r="AC20" s="274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2" t="s">
        <v>327</v>
      </c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 t="s">
        <v>327</v>
      </c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 t="s">
        <v>327</v>
      </c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3"/>
    </row>
    <row r="21" spans="1:110" ht="1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7"/>
      <c r="AC21" s="274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 t="s">
        <v>327</v>
      </c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 t="s">
        <v>327</v>
      </c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 t="s">
        <v>327</v>
      </c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3"/>
    </row>
    <row r="22" spans="1:110" ht="22.5" customHeight="1">
      <c r="A22" s="285" t="s">
        <v>177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6"/>
      <c r="AC22" s="274" t="s">
        <v>216</v>
      </c>
      <c r="AD22" s="271"/>
      <c r="AE22" s="271"/>
      <c r="AF22" s="271"/>
      <c r="AG22" s="271"/>
      <c r="AH22" s="271"/>
      <c r="AI22" s="271" t="s">
        <v>205</v>
      </c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 t="s">
        <v>327</v>
      </c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 t="s">
        <v>327</v>
      </c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 t="s">
        <v>327</v>
      </c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3"/>
    </row>
    <row r="23" spans="1:110" ht="12" customHeight="1">
      <c r="A23" s="287" t="s">
        <v>214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296"/>
      <c r="AD23" s="281"/>
      <c r="AE23" s="281"/>
      <c r="AF23" s="281"/>
      <c r="AG23" s="281"/>
      <c r="AH23" s="282"/>
      <c r="AI23" s="280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2"/>
      <c r="AZ23" s="330" t="s">
        <v>327</v>
      </c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10"/>
      <c r="BW23" s="330" t="s">
        <v>327</v>
      </c>
      <c r="BX23" s="309"/>
      <c r="BY23" s="309"/>
      <c r="BZ23" s="309"/>
      <c r="CA23" s="309"/>
      <c r="CB23" s="309"/>
      <c r="CC23" s="309"/>
      <c r="CD23" s="309"/>
      <c r="CE23" s="309"/>
      <c r="CF23" s="309"/>
      <c r="CG23" s="309"/>
      <c r="CH23" s="309"/>
      <c r="CI23" s="309"/>
      <c r="CJ23" s="309"/>
      <c r="CK23" s="309"/>
      <c r="CL23" s="309"/>
      <c r="CM23" s="309"/>
      <c r="CN23" s="310"/>
      <c r="CO23" s="330" t="s">
        <v>327</v>
      </c>
      <c r="CP23" s="309"/>
      <c r="CQ23" s="309"/>
      <c r="CR23" s="309"/>
      <c r="CS23" s="309"/>
      <c r="CT23" s="309"/>
      <c r="CU23" s="309"/>
      <c r="CV23" s="309"/>
      <c r="CW23" s="309"/>
      <c r="CX23" s="309"/>
      <c r="CY23" s="309"/>
      <c r="CZ23" s="309"/>
      <c r="DA23" s="309"/>
      <c r="DB23" s="309"/>
      <c r="DC23" s="309"/>
      <c r="DD23" s="309"/>
      <c r="DE23" s="309"/>
      <c r="DF23" s="320"/>
    </row>
    <row r="24" spans="1:110" ht="15" customHeight="1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90"/>
      <c r="AC24" s="297"/>
      <c r="AD24" s="265"/>
      <c r="AE24" s="265"/>
      <c r="AF24" s="265"/>
      <c r="AG24" s="265"/>
      <c r="AH24" s="284"/>
      <c r="AI24" s="283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84"/>
      <c r="AZ24" s="311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312"/>
      <c r="BW24" s="311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312"/>
      <c r="CO24" s="311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321"/>
    </row>
    <row r="25" spans="1:110" ht="1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7"/>
      <c r="AC25" s="274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2" t="s">
        <v>327</v>
      </c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 t="s">
        <v>327</v>
      </c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 t="s">
        <v>327</v>
      </c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3"/>
    </row>
    <row r="26" spans="1:110" ht="1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7"/>
      <c r="AC26" s="274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2" t="s">
        <v>327</v>
      </c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 t="s">
        <v>327</v>
      </c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 t="s">
        <v>327</v>
      </c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3"/>
    </row>
    <row r="27" spans="1:110" ht="15" customHeight="1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7"/>
      <c r="AC27" s="274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2" t="s">
        <v>327</v>
      </c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 t="s">
        <v>327</v>
      </c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 t="s">
        <v>327</v>
      </c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3"/>
    </row>
    <row r="28" spans="1:110" ht="1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7"/>
      <c r="AC28" s="274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2" t="s">
        <v>327</v>
      </c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 t="s">
        <v>327</v>
      </c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 t="s">
        <v>327</v>
      </c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3"/>
    </row>
    <row r="29" spans="1:110" ht="15" customHeight="1">
      <c r="A29" s="10" t="s">
        <v>217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74" t="s">
        <v>218</v>
      </c>
      <c r="AD29" s="271"/>
      <c r="AE29" s="271"/>
      <c r="AF29" s="271"/>
      <c r="AG29" s="271"/>
      <c r="AH29" s="271"/>
      <c r="AI29" s="271" t="s">
        <v>315</v>
      </c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5">
        <f>AZ30+AZ31</f>
        <v>3666480.9399999995</v>
      </c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5">
        <f>BW30+BW31</f>
        <v>3616175.3000000007</v>
      </c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5">
        <f>AZ29-BW29</f>
        <v>50305.63999999873</v>
      </c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3"/>
    </row>
    <row r="30" spans="1:110" ht="21.75" customHeight="1">
      <c r="A30" s="278" t="s">
        <v>3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9"/>
      <c r="AC30" s="274" t="s">
        <v>219</v>
      </c>
      <c r="AD30" s="271"/>
      <c r="AE30" s="271"/>
      <c r="AF30" s="271"/>
      <c r="AG30" s="271"/>
      <c r="AH30" s="271"/>
      <c r="AI30" s="271" t="s">
        <v>313</v>
      </c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5">
        <f>0-('стр.1'!BC13+AZ9)</f>
        <v>-8974200</v>
      </c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338">
        <v>-9410564.59</v>
      </c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272" t="s">
        <v>205</v>
      </c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3"/>
    </row>
    <row r="31" spans="1:110" ht="24" customHeight="1" thickBot="1">
      <c r="A31" s="336" t="s">
        <v>4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7"/>
      <c r="AC31" s="341" t="s">
        <v>220</v>
      </c>
      <c r="AD31" s="340"/>
      <c r="AE31" s="340"/>
      <c r="AF31" s="340"/>
      <c r="AG31" s="340"/>
      <c r="AH31" s="340"/>
      <c r="AI31" s="340" t="s">
        <v>314</v>
      </c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2">
        <f>Лист1!AZ5</f>
        <v>12640680.94</v>
      </c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2">
        <v>13026739.89</v>
      </c>
      <c r="BX31" s="333"/>
      <c r="BY31" s="333"/>
      <c r="BZ31" s="333"/>
      <c r="CA31" s="333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4" t="s">
        <v>205</v>
      </c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5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9" t="s">
        <v>83</v>
      </c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BD33" s="267" t="s">
        <v>186</v>
      </c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</row>
    <row r="34" spans="1:97" s="2" customFormat="1" ht="45.75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3" t="s">
        <v>221</v>
      </c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6"/>
      <c r="AZ34" s="6"/>
      <c r="BA34" s="6"/>
      <c r="BB34" s="6"/>
      <c r="BC34" s="6"/>
      <c r="BD34" s="263" t="s">
        <v>228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9" t="s">
        <v>84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K36" s="267" t="s">
        <v>317</v>
      </c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</row>
    <row r="37" spans="1:104" s="6" customFormat="1" ht="27.7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Z37" s="263" t="s">
        <v>221</v>
      </c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K37" s="263" t="s">
        <v>228</v>
      </c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</row>
    <row r="38" spans="1:104" s="6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9" t="s">
        <v>411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"/>
      <c r="AZ39" s="2"/>
      <c r="BA39" s="2"/>
      <c r="BB39" s="2"/>
      <c r="BC39" s="2"/>
      <c r="BD39" s="267" t="s">
        <v>82</v>
      </c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</row>
    <row r="40" spans="1:97" s="6" customFormat="1" ht="42" customHeight="1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3" t="s">
        <v>221</v>
      </c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BD40" s="263" t="s">
        <v>228</v>
      </c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</row>
    <row r="41" s="2" customFormat="1" ht="11.25">
      <c r="AU41" s="8"/>
    </row>
    <row r="42" spans="1:39" s="2" customFormat="1" ht="11.25">
      <c r="A42" s="264" t="s">
        <v>229</v>
      </c>
      <c r="B42" s="264"/>
      <c r="C42" s="265" t="s">
        <v>412</v>
      </c>
      <c r="D42" s="265"/>
      <c r="E42" s="265"/>
      <c r="F42" s="265"/>
      <c r="G42" s="266" t="s">
        <v>229</v>
      </c>
      <c r="H42" s="266"/>
      <c r="I42" s="267" t="s">
        <v>413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8">
        <v>2019</v>
      </c>
      <c r="AH42" s="268"/>
      <c r="AI42" s="268"/>
      <c r="AJ42" s="268"/>
      <c r="AK42" s="268"/>
      <c r="AL42" s="268"/>
      <c r="AM42" s="2" t="s">
        <v>211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2019-01-16T08:26:08Z</cp:lastPrinted>
  <dcterms:created xsi:type="dcterms:W3CDTF">2007-09-21T13:36:41Z</dcterms:created>
  <dcterms:modified xsi:type="dcterms:W3CDTF">2019-01-25T05:30:18Z</dcterms:modified>
  <cp:category/>
  <cp:version/>
  <cp:contentType/>
  <cp:contentStatus/>
</cp:coreProperties>
</file>