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'Лист1'!$A$1:$DF$51</definedName>
    <definedName name="_xlnm.Print_Area" localSheetId="0">'стр.1'!$A$1:$DF$161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<sst xmlns="http://schemas.openxmlformats.org/spreadsheetml/2006/main" count="851" uniqueCount="426">
  <si>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</si>
  <si>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</si>
  <si>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</si>
  <si>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</si>
  <si>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</si>
  <si>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</si>
  <si>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</si>
  <si>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</si>
  <si>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</si>
  <si>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</si>
  <si>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</si>
  <si>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</si>
  <si>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</si>
  <si>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</si>
  <si>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</si>
  <si>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</si>
  <si>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</si>
  <si>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</si>
  <si>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</si>
  <si>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</si>
  <si>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</si>
  <si>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</si>
  <si>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</si>
  <si>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</si>
  <si>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</si>
  <si>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</si>
  <si>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</si>
  <si>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</si>
  <si>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</si>
  <si>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</si>
  <si>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</si>
  <si>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</si>
  <si>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</si>
  <si>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</si>
  <si>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</si>
  <si>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</si>
  <si>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</si>
  <si>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</si>
  <si>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</si>
  <si>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</si>
  <si>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</si>
  <si>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</si>
  <si>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</si>
  <si>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</si>
  <si>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</si>
  <si>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</si>
  <si>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</si>
  <si>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</si>
  <si>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</si>
  <si>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</si>
  <si>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</si>
  <si>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</si>
  <si>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</si>
  <si>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</si>
  <si>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</si>
  <si>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</si>
  <si>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</si>
  <si>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</si>
  <si>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</si>
  <si>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</si>
  <si>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</si>
  <si>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</si>
  <si>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</si>
  <si>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</si>
  <si>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</si>
  <si>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</si>
  <si>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</si>
  <si>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</si>
  <si>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</si>
  <si>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</si>
  <si>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</si>
  <si>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</si>
  <si>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</si>
  <si>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</si>
  <si>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</si>
  <si>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</si>
  <si>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</si>
  <si>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</si>
  <si>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</si>
  <si>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</si>
  <si>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</si>
  <si>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</si>
  <si>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</si>
  <si>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</si>
  <si>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</si>
  <si>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</si>
  <si>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</si>
  <si>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</si>
  <si>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</si>
  <si>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</si>
  <si>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</si>
  <si>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</si>
  <si>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</si>
  <si>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</si>
  <si>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</si>
  <si>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</si>
  <si>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</si>
  <si>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</si>
  <si>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</si>
  <si>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</si>
  <si>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</si>
  <si>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</si>
  <si>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</si>
  <si>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</si>
  <si>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</si>
  <si>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</si>
  <si>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</si>
  <si>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</si>
  <si>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</si>
  <si>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</si>
  <si>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</si>
  <si>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</si>
  <si>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</si>
  <si>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</si>
  <si>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</si>
  <si>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</si>
  <si>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</si>
  <si>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</si>
  <si>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</si>
  <si>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</si>
  <si>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</si>
  <si>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</si>
  <si>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</si>
  <si>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</si>
  <si>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</si>
  <si>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</si>
  <si>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</si>
  <si>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</si>
  <si>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</si>
  <si>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</si>
  <si>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</si>
  <si>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</si>
  <si>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</si>
  <si>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</si>
  <si>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</si>
  <si>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</si>
  <si>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</si>
  <si>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</si>
  <si>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</si>
  <si>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</si>
  <si>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</si>
  <si>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</si>
  <si>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</si>
  <si>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</si>
  <si>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</si>
  <si>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</si>
  <si>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</si>
  <si>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</si>
  <si>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</si>
  <si>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</si>
  <si>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</si>
  <si>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</si>
  <si>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</si>
  <si>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</si>
  <si>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</si>
  <si>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</si>
  <si>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</si>
  <si>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</si>
  <si>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</si>
  <si>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</si>
  <si>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</si>
  <si>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</si>
  <si>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</si>
  <si>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</si>
  <si>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</si>
  <si>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</si>
  <si>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</si>
  <si>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</si>
  <si>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</si>
  <si>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</si>
  <si>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</si>
  <si>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</si>
  <si>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</si>
  <si>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</si>
  <si>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</si>
  <si>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</si>
  <si>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</si>
  <si>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</si>
  <si>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</si>
  <si>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</si>
  <si>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</si>
  <si>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</si>
  <si>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</si>
  <si>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</si>
  <si>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</si>
  <si>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</si>
  <si>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</si>
  <si>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</si>
  <si>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</si>
  <si>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</si>
  <si>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</si>
  <si>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</si>
  <si>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</si>
  <si>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</si>
  <si>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</si>
  <si>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</si>
  <si>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</si>
  <si>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</si>
  <si>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</si>
  <si>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</si>
  <si>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</si>
  <si>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</si>
  <si>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</si>
  <si>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</si>
  <si>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</si>
  <si>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</si>
  <si>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</si>
  <si>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</si>
  <si>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</si>
  <si>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</si>
  <si>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</si>
  <si>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</si>
  <si>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</si>
  <si>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</si>
  <si>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</si>
  <si>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</si>
  <si>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</si>
  <si>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</si>
  <si>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</si>
  <si>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</si>
  <si>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</si>
  <si>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</si>
  <si>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</si>
  <si>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</si>
  <si>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</si>
  <si>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</si>
  <si>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</si>
  <si>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</si>
  <si>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</si>
  <si>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</si>
  <si>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</si>
  <si>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</si>
  <si>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</si>
  <si>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</si>
  <si>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</si>
  <si>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</si>
  <si>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</si>
  <si>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</si>
  <si>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</si>
  <si>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</si>
  <si>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</si>
  <si>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</si>
  <si>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</si>
  <si>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</si>
  <si>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</si>
  <si>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</si>
  <si>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</si>
  <si>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</si>
  <si>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</si>
  <si>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</si>
  <si>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</si>
  <si>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</si>
  <si>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</si>
  <si>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</si>
  <si>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</si>
  <si>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</si>
  <si>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</si>
  <si>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</si>
  <si>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</si>
  <si>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</si>
  <si>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</si>
  <si>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</si>
  <si>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</si>
  <si>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</si>
  <si>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</si>
  <si>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</si>
  <si>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</si>
  <si>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</si>
  <si>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</si>
  <si>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</si>
  <si>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</si>
  <si>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</si>
  <si>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</si>
  <si>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</si>
  <si>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</si>
  <si>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</si>
  <si>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</si>
  <si>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</si>
  <si>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</si>
  <si>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</si>
  <si>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</si>
  <si>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</si>
  <si>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</si>
  <si>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</si>
  <si>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</si>
  <si>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</si>
  <si>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</si>
  <si>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</si>
  <si>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</si>
  <si>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</si>
  <si>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</si>
  <si>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</si>
  <si>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</si>
  <si>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</si>
  <si>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</si>
  <si>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</si>
  <si>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</si>
  <si>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</si>
  <si>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</si>
  <si>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</si>
  <si>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</si>
  <si>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</si>
  <si>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</si>
  <si>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</si>
  <si>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</si>
  <si>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</si>
  <si>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</si>
  <si>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</si>
  <si>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</si>
  <si>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</si>
  <si>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</si>
  <si>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</si>
  <si>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</si>
  <si>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</si>
  <si>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</si>
  <si>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</si>
  <si>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</si>
  <si>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</si>
  <si>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</si>
  <si>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</si>
  <si>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</si>
  <si>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</si>
  <si>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</si>
  <si>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</si>
  <si>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</si>
  <si>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</si>
  <si>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</si>
  <si>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</si>
  <si>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</si>
  <si>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</si>
  <si>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</si>
  <si>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</si>
  <si>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</si>
  <si>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</si>
  <si>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</si>
  <si>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</si>
  <si>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</si>
  <si>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</si>
  <si>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</si>
  <si>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</si>
  <si>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</si>
  <si>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</si>
  <si>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</si>
  <si>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</si>
  <si>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</si>
  <si>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</si>
  <si>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</si>
  <si>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</si>
  <si>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</si>
  <si>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</si>
  <si>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</si>
  <si>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</si>
  <si>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</si>
  <si>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</si>
  <si>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</si>
  <si>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</si>
  <si>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</si>
  <si>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</si>
  <si>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</si>
  <si>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</si>
  <si>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</si>
  <si>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</si>
  <si>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</si>
  <si>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</si>
  <si>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</si>
  <si>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</si>
  <si>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</si>
  <si>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</si>
  <si>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</si>
  <si>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</si>
  <si>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</si>
  <si>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</si>
  <si>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</si>
  <si>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</si>
  <si>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</si>
  <si>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</si>
  <si>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</si>
  <si>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</si>
  <si>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</si>
  <si>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</si>
  <si>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19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</si>
  <si>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</si>
  <si>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</si>
  <si>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</si>
  <si>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</si>
  <si>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</si>
  <si>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</si>
  <si>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</si>
  <si>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</si>
  <si>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</si>
  <si>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</si>
  <si>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</si>
  <si>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</si>
  <si>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</si>
  <si>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</si>
  <si>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</si>
  <si>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</si>
  <si>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</si>
  <si>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</si>
  <si>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</si>
  <si>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</si>
  <si>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</si>
  <si>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</si>
  <si>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</si>
  <si>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</si>
  <si>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</si>
  <si>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</si>
  <si>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</si>
  <si>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</si>
  <si>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</si>
  <si>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</si>
  <si>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</si>
  <si>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</si>
  <si>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</si>
  <si>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разработке проектной сметной документации по созданию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</si>
  <si>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реализацию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</si>
  <si>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</si>
  <si>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</si>
  <si>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</si>
  <si>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</si>
  <si>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</si>
  <si>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прочих налогов, сборов и иных платежей)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</si>
  <si>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</si>
  <si>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июня</t>
  </si>
  <si>
    <t>01.06.2019</t>
  </si>
  <si>
    <t>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</si>
</sst>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41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">
      <selection activeCell="BC16" sqref="BC16:BV16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</row>
    <row r="2" spans="20:110" ht="20.25" customHeight="1" thickBot="1">
      <c r="T2" s="170" t="s">
        <v>229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O2" s="104" t="s">
        <v>205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6" t="s">
        <v>156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O3" s="150" t="s">
        <v>230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2"/>
    </row>
    <row r="4" spans="30:110" ht="15" customHeight="1">
      <c r="AD4" s="116" t="s">
        <v>209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47" t="s">
        <v>423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71">
        <v>20</v>
      </c>
      <c r="BO4" s="171"/>
      <c r="BP4" s="171"/>
      <c r="BQ4" s="171"/>
      <c r="BR4" s="172" t="s">
        <v>380</v>
      </c>
      <c r="BS4" s="172"/>
      <c r="BT4" s="172"/>
      <c r="BU4" s="22" t="s">
        <v>210</v>
      </c>
      <c r="CD4" s="116" t="s">
        <v>206</v>
      </c>
      <c r="CE4" s="116"/>
      <c r="CF4" s="116"/>
      <c r="CG4" s="116"/>
      <c r="CH4" s="116"/>
      <c r="CI4" s="116"/>
      <c r="CJ4" s="116"/>
      <c r="CK4" s="116"/>
      <c r="CL4" s="116"/>
      <c r="CM4" s="116"/>
      <c r="CO4" s="153" t="s">
        <v>424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5"/>
    </row>
    <row r="5" spans="1:110" ht="14.25" customHeight="1">
      <c r="A5" s="148" t="s">
        <v>299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CD5" s="116" t="s">
        <v>207</v>
      </c>
      <c r="CE5" s="116"/>
      <c r="CF5" s="116"/>
      <c r="CG5" s="116"/>
      <c r="CH5" s="116"/>
      <c r="CI5" s="116"/>
      <c r="CJ5" s="116"/>
      <c r="CK5" s="116"/>
      <c r="CL5" s="116"/>
      <c r="CM5" s="116"/>
      <c r="CO5" s="153" t="s">
        <v>308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5"/>
    </row>
    <row r="6" spans="1:110" ht="12.75" customHeight="1">
      <c r="A6" s="148" t="s">
        <v>300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7" t="s">
        <v>310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D6" s="116" t="s">
        <v>301</v>
      </c>
      <c r="CE6" s="116"/>
      <c r="CF6" s="116"/>
      <c r="CG6" s="116"/>
      <c r="CH6" s="116"/>
      <c r="CI6" s="116"/>
      <c r="CJ6" s="116"/>
      <c r="CK6" s="116"/>
      <c r="CL6" s="116"/>
      <c r="CM6" s="116"/>
      <c r="CO6" s="153" t="s">
        <v>309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0" ht="17.25" customHeight="1">
      <c r="A7" s="148" t="s">
        <v>302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126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16" t="s">
        <v>349</v>
      </c>
      <c r="CE7" s="116"/>
      <c r="CF7" s="116"/>
      <c r="CG7" s="116"/>
      <c r="CH7" s="116"/>
      <c r="CI7" s="116"/>
      <c r="CJ7" s="116"/>
      <c r="CK7" s="116"/>
      <c r="CL7" s="116"/>
      <c r="CM7" s="116"/>
      <c r="CO7" s="153" t="s">
        <v>1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</row>
    <row r="8" spans="1:110" ht="15" customHeight="1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CM8" s="25"/>
      <c r="CO8" s="153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</row>
    <row r="9" spans="1:110" ht="15" customHeight="1" thickBot="1">
      <c r="A9" s="148" t="s">
        <v>237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O9" s="159" t="s">
        <v>208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</row>
    <row r="10" spans="1:110" ht="23.25" customHeight="1">
      <c r="A10" s="157" t="s">
        <v>231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</row>
    <row r="11" spans="1:110" ht="48" customHeight="1">
      <c r="A11" s="136" t="s">
        <v>198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199</v>
      </c>
      <c r="AD11" s="137"/>
      <c r="AE11" s="137"/>
      <c r="AF11" s="137"/>
      <c r="AG11" s="137"/>
      <c r="AH11" s="137"/>
      <c r="AI11" s="137" t="s">
        <v>305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 t="s">
        <v>238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 t="s">
        <v>200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 t="s">
        <v>201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58"/>
    </row>
    <row r="12" spans="1:110" s="26" customFormat="1" ht="18" customHeight="1" thickBot="1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>
        <v>2</v>
      </c>
      <c r="AD12" s="138"/>
      <c r="AE12" s="138"/>
      <c r="AF12" s="138"/>
      <c r="AG12" s="138"/>
      <c r="AH12" s="138"/>
      <c r="AI12" s="138">
        <v>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>
        <v>4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v>5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44"/>
    </row>
    <row r="13" spans="1:111" s="21" customFormat="1" ht="24" customHeight="1">
      <c r="A13" s="139" t="s">
        <v>232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1" t="s">
        <v>203</v>
      </c>
      <c r="AD13" s="142"/>
      <c r="AE13" s="142"/>
      <c r="AF13" s="142"/>
      <c r="AG13" s="142"/>
      <c r="AH13" s="143"/>
      <c r="AI13" s="146" t="s">
        <v>204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07">
        <f>SUM(BC15+BC140)</f>
        <v>25318700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9"/>
      <c r="BW13" s="107">
        <f>BW15+BW140</f>
        <v>4144962.3</v>
      </c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/>
      <c r="CO13" s="67">
        <f>BC13-BW13</f>
        <v>21173737.7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33" customHeight="1">
      <c r="A15" s="130" t="s">
        <v>345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2" t="s">
        <v>203</v>
      </c>
      <c r="AD15" s="127"/>
      <c r="AE15" s="127"/>
      <c r="AF15" s="127"/>
      <c r="AG15" s="127"/>
      <c r="AH15" s="128"/>
      <c r="AI15" s="126" t="s">
        <v>291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/>
      <c r="BC15" s="110">
        <f>BC16+BC32+BC72+BC89+BC100+BC131+BC111+BC38</f>
        <v>6540400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0">
        <f>BW16+BW38+BW72+BW89+BW100+BW118</f>
        <v>1194812.3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/>
      <c r="CO15" s="133">
        <f>BC15-BW15</f>
        <v>5345587.7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5"/>
    </row>
    <row r="16" spans="1:111" ht="39" customHeight="1">
      <c r="A16" s="88" t="s">
        <v>240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3" t="s">
        <v>203</v>
      </c>
      <c r="AD16" s="124"/>
      <c r="AE16" s="124"/>
      <c r="AF16" s="124"/>
      <c r="AG16" s="124"/>
      <c r="AH16" s="125"/>
      <c r="AI16" s="129" t="s">
        <v>56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  <c r="BC16" s="100">
        <f>SUM(BC17)</f>
        <v>1155600</v>
      </c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45"/>
      <c r="BW16" s="100">
        <f>BW17</f>
        <v>346083.65</v>
      </c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45"/>
      <c r="CO16" s="100">
        <f>BC16-BW16</f>
        <v>809516.35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2"/>
      <c r="DG16" s="28"/>
    </row>
    <row r="17" spans="1:110" s="21" customFormat="1" ht="26.25" customHeight="1">
      <c r="A17" s="49" t="s">
        <v>241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203</v>
      </c>
      <c r="AD17" s="64"/>
      <c r="AE17" s="64"/>
      <c r="AF17" s="64"/>
      <c r="AG17" s="64"/>
      <c r="AH17" s="65"/>
      <c r="AI17" s="66" t="s">
        <v>57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1155600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67">
        <f>BW18+BW24+BW28</f>
        <v>346083.65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67">
        <f>BC17-BW17</f>
        <v>809516.35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346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203</v>
      </c>
      <c r="AD18" s="64"/>
      <c r="AE18" s="64"/>
      <c r="AF18" s="64"/>
      <c r="AG18" s="64"/>
      <c r="AH18" s="65"/>
      <c r="AI18" s="66" t="s">
        <v>58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1155600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BW19+BW20+BW22</f>
        <v>344253.65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811346.35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348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203</v>
      </c>
      <c r="AD19" s="78"/>
      <c r="AE19" s="78"/>
      <c r="AF19" s="78"/>
      <c r="AG19" s="78"/>
      <c r="AH19" s="79"/>
      <c r="AI19" s="82" t="s">
        <v>59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1155600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331285.13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824314.87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203</v>
      </c>
      <c r="AD20" s="78"/>
      <c r="AE20" s="78"/>
      <c r="AF20" s="78"/>
      <c r="AG20" s="78"/>
      <c r="AH20" s="79"/>
      <c r="AI20" s="82" t="s">
        <v>353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307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1846.5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307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203</v>
      </c>
      <c r="AD21" s="78"/>
      <c r="AE21" s="78"/>
      <c r="AF21" s="78"/>
      <c r="AG21" s="78"/>
      <c r="AH21" s="79"/>
      <c r="AI21" s="82" t="s">
        <v>350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307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4" customHeight="1">
      <c r="A22" s="43" t="s">
        <v>74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203</v>
      </c>
      <c r="AD22" s="78"/>
      <c r="AE22" s="78"/>
      <c r="AF22" s="78"/>
      <c r="AG22" s="78"/>
      <c r="AH22" s="79"/>
      <c r="AI22" s="82" t="s">
        <v>167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307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11122.02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307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203</v>
      </c>
      <c r="AD23" s="78"/>
      <c r="AE23" s="78"/>
      <c r="AF23" s="78"/>
      <c r="AG23" s="78"/>
      <c r="AH23" s="79"/>
      <c r="AI23" s="82" t="s">
        <v>270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307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307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64.25" customHeight="1">
      <c r="A24" s="49" t="s">
        <v>361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203</v>
      </c>
      <c r="AD24" s="64"/>
      <c r="AE24" s="64"/>
      <c r="AF24" s="64"/>
      <c r="AG24" s="64"/>
      <c r="AH24" s="65"/>
      <c r="AI24" s="66" t="s">
        <v>358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307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BW25+BW26</f>
        <v>1800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307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>
      <c r="A25" s="57" t="s">
        <v>362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203</v>
      </c>
      <c r="AD25" s="60"/>
      <c r="AE25" s="60"/>
      <c r="AF25" s="60"/>
      <c r="AG25" s="60"/>
      <c r="AH25" s="60"/>
      <c r="AI25" s="60" t="s">
        <v>359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307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1800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307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 hidden="1">
      <c r="A26" s="57" t="s">
        <v>374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203</v>
      </c>
      <c r="AD26" s="60"/>
      <c r="AE26" s="60"/>
      <c r="AF26" s="60"/>
      <c r="AG26" s="60"/>
      <c r="AH26" s="60"/>
      <c r="AI26" s="60" t="s">
        <v>375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307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0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307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371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203</v>
      </c>
      <c r="AD27" s="60"/>
      <c r="AE27" s="60"/>
      <c r="AF27" s="60"/>
      <c r="AG27" s="60"/>
      <c r="AH27" s="60"/>
      <c r="AI27" s="60" t="s">
        <v>370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307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307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203</v>
      </c>
      <c r="AD28" s="64"/>
      <c r="AE28" s="64"/>
      <c r="AF28" s="64"/>
      <c r="AG28" s="64"/>
      <c r="AH28" s="65"/>
      <c r="AI28" s="66" t="s">
        <v>60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307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BW31</f>
        <v>30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307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 hidden="1">
      <c r="A29" s="43" t="s">
        <v>145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203</v>
      </c>
      <c r="AD29" s="60"/>
      <c r="AE29" s="60"/>
      <c r="AF29" s="60"/>
      <c r="AG29" s="60"/>
      <c r="AH29" s="60"/>
      <c r="AI29" s="60" t="s">
        <v>61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307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0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307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 hidden="1">
      <c r="A30" s="43" t="s">
        <v>75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203</v>
      </c>
      <c r="AD30" s="60"/>
      <c r="AE30" s="60"/>
      <c r="AF30" s="60"/>
      <c r="AG30" s="60"/>
      <c r="AH30" s="60"/>
      <c r="AI30" s="60" t="s">
        <v>76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307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0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307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117" customHeight="1">
      <c r="A31" s="43" t="s">
        <v>347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203</v>
      </c>
      <c r="AD31" s="60"/>
      <c r="AE31" s="60"/>
      <c r="AF31" s="60"/>
      <c r="AG31" s="60"/>
      <c r="AH31" s="60"/>
      <c r="AI31" s="60" t="s">
        <v>118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307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30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 t="s">
        <v>307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129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203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3">
        <f aca="true" t="shared" si="0" ref="CO32:CO41">BC32-BW32</f>
        <v>0</v>
      </c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5"/>
      <c r="DG32" s="33"/>
    </row>
    <row r="33" spans="1:110" s="21" customFormat="1" ht="48" customHeight="1" hidden="1">
      <c r="A33" s="49" t="s">
        <v>128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203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6"/>
    </row>
    <row r="34" spans="1:110" ht="97.5" customHeight="1" hidden="1">
      <c r="A34" s="43" t="s">
        <v>130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203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99">
        <v>0</v>
      </c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203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203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203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307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6" t="s">
        <v>203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>
        <f>BC59</f>
        <v>200000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163790.8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67">
        <f>BC38-BW38</f>
        <v>36209.20000000001</v>
      </c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70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203</v>
      </c>
      <c r="AD39" s="52"/>
      <c r="AE39" s="52"/>
      <c r="AF39" s="52"/>
      <c r="AG39" s="52"/>
      <c r="AH39" s="52"/>
      <c r="AI39" s="52" t="s">
        <v>21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6"/>
    </row>
    <row r="40" spans="1:110" s="21" customFormat="1" ht="50.25" customHeight="1" hidden="1">
      <c r="A40" s="49" t="s">
        <v>159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203</v>
      </c>
      <c r="AD40" s="52"/>
      <c r="AE40" s="52"/>
      <c r="AF40" s="52"/>
      <c r="AG40" s="52"/>
      <c r="AH40" s="52"/>
      <c r="AI40" s="52" t="s">
        <v>22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6"/>
    </row>
    <row r="41" spans="1:110" s="21" customFormat="1" ht="50.25" customHeight="1" hidden="1">
      <c r="A41" s="117" t="s">
        <v>171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51" t="s">
        <v>203</v>
      </c>
      <c r="AD41" s="52"/>
      <c r="AE41" s="52"/>
      <c r="AF41" s="52"/>
      <c r="AG41" s="52"/>
      <c r="AH41" s="52"/>
      <c r="AI41" s="52" t="s">
        <v>23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307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6"/>
    </row>
    <row r="42" spans="1:110" ht="93" customHeight="1" hidden="1">
      <c r="A42" s="121" t="s">
        <v>140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2"/>
      <c r="AC42" s="45" t="s">
        <v>203</v>
      </c>
      <c r="AD42" s="46"/>
      <c r="AE42" s="46"/>
      <c r="AF42" s="46"/>
      <c r="AG42" s="46"/>
      <c r="AH42" s="46"/>
      <c r="AI42" s="46" t="s">
        <v>24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307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1" t="s">
        <v>171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45" t="s">
        <v>203</v>
      </c>
      <c r="AD43" s="46"/>
      <c r="AE43" s="46"/>
      <c r="AF43" s="46"/>
      <c r="AG43" s="46"/>
      <c r="AH43" s="46"/>
      <c r="AI43" s="46" t="s">
        <v>25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307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19" t="s">
        <v>169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78" t="s">
        <v>203</v>
      </c>
      <c r="AD44" s="91"/>
      <c r="AE44" s="91"/>
      <c r="AF44" s="91"/>
      <c r="AG44" s="91"/>
      <c r="AH44" s="91"/>
      <c r="AI44" s="91" t="s">
        <v>172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7" t="s">
        <v>307</v>
      </c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>
        <f>BW47</f>
        <v>0</v>
      </c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>
        <f>-BW44</f>
        <v>0</v>
      </c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8"/>
    </row>
    <row r="45" spans="1:110" s="23" customFormat="1" ht="69.75" customHeight="1" hidden="1">
      <c r="A45" s="80" t="s">
        <v>169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203</v>
      </c>
      <c r="AD45" s="60"/>
      <c r="AE45" s="60"/>
      <c r="AF45" s="60"/>
      <c r="AG45" s="60"/>
      <c r="AH45" s="60"/>
      <c r="AI45" s="60" t="s">
        <v>161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307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203</v>
      </c>
      <c r="AD46" s="60"/>
      <c r="AE46" s="60"/>
      <c r="AF46" s="60"/>
      <c r="AG46" s="60"/>
      <c r="AH46" s="60"/>
      <c r="AI46" s="60" t="s">
        <v>255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307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203</v>
      </c>
      <c r="AD47" s="60"/>
      <c r="AE47" s="60"/>
      <c r="AF47" s="60"/>
      <c r="AG47" s="60"/>
      <c r="AH47" s="60"/>
      <c r="AI47" s="60" t="s">
        <v>181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307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169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203</v>
      </c>
      <c r="AD48" s="60"/>
      <c r="AE48" s="60"/>
      <c r="AF48" s="60"/>
      <c r="AG48" s="60"/>
      <c r="AH48" s="60"/>
      <c r="AI48" s="60" t="s">
        <v>177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307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340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203</v>
      </c>
      <c r="AD49" s="52"/>
      <c r="AE49" s="52"/>
      <c r="AF49" s="52"/>
      <c r="AG49" s="52"/>
      <c r="AH49" s="52"/>
      <c r="AI49" s="52" t="s">
        <v>26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6"/>
    </row>
    <row r="50" spans="1:110" s="21" customFormat="1" ht="69" customHeight="1" hidden="1">
      <c r="A50" s="49" t="s">
        <v>179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203</v>
      </c>
      <c r="AD50" s="52"/>
      <c r="AE50" s="52"/>
      <c r="AF50" s="52"/>
      <c r="AG50" s="52"/>
      <c r="AH50" s="52"/>
      <c r="AI50" s="52" t="s">
        <v>27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307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6"/>
    </row>
    <row r="51" spans="1:110" ht="104.25" customHeight="1" hidden="1">
      <c r="A51" s="43" t="s">
        <v>146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203</v>
      </c>
      <c r="AD51" s="46"/>
      <c r="AE51" s="46"/>
      <c r="AF51" s="46"/>
      <c r="AG51" s="46"/>
      <c r="AH51" s="46"/>
      <c r="AI51" s="46" t="s">
        <v>28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307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139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203</v>
      </c>
      <c r="AD52" s="46"/>
      <c r="AE52" s="46"/>
      <c r="AF52" s="46"/>
      <c r="AG52" s="46"/>
      <c r="AH52" s="46"/>
      <c r="AI52" s="46" t="s">
        <v>138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307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203</v>
      </c>
      <c r="AD53" s="52"/>
      <c r="AE53" s="52"/>
      <c r="AF53" s="52"/>
      <c r="AG53" s="52"/>
      <c r="AH53" s="52"/>
      <c r="AI53" s="52" t="s">
        <v>162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307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6"/>
    </row>
    <row r="54" spans="1:110" s="23" customFormat="1" ht="15" customHeight="1" hidden="1">
      <c r="A54" s="86" t="s">
        <v>184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203</v>
      </c>
      <c r="AD54" s="60"/>
      <c r="AE54" s="60"/>
      <c r="AF54" s="60"/>
      <c r="AG54" s="60"/>
      <c r="AH54" s="60"/>
      <c r="AI54" s="60" t="s">
        <v>163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307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189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203</v>
      </c>
      <c r="AD55" s="60"/>
      <c r="AE55" s="60"/>
      <c r="AF55" s="60"/>
      <c r="AG55" s="60"/>
      <c r="AH55" s="60"/>
      <c r="AI55" s="60" t="s">
        <v>182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307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168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203</v>
      </c>
      <c r="AD56" s="52"/>
      <c r="AE56" s="52"/>
      <c r="AF56" s="52"/>
      <c r="AG56" s="52"/>
      <c r="AH56" s="52"/>
      <c r="AI56" s="52" t="s">
        <v>29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307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6"/>
    </row>
    <row r="57" spans="1:110" ht="83.25" customHeight="1" hidden="1">
      <c r="A57" s="43" t="s">
        <v>141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203</v>
      </c>
      <c r="AD57" s="46"/>
      <c r="AE57" s="46"/>
      <c r="AF57" s="46"/>
      <c r="AG57" s="46"/>
      <c r="AH57" s="46"/>
      <c r="AI57" s="46" t="s">
        <v>31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307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203</v>
      </c>
      <c r="AD58" s="46"/>
      <c r="AE58" s="46"/>
      <c r="AF58" s="46"/>
      <c r="AG58" s="46"/>
      <c r="AH58" s="46"/>
      <c r="AI58" s="46" t="s">
        <v>77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307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243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203</v>
      </c>
      <c r="AD59" s="52"/>
      <c r="AE59" s="52"/>
      <c r="AF59" s="52"/>
      <c r="AG59" s="52"/>
      <c r="AH59" s="52"/>
      <c r="AI59" s="52" t="s">
        <v>32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>
        <f>BC60</f>
        <v>200000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BW61+BW62+BW63</f>
        <v>163790.8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>
        <f>BC59-BW59</f>
        <v>36209.20000000001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203</v>
      </c>
      <c r="AD60" s="52"/>
      <c r="AE60" s="52"/>
      <c r="AF60" s="52"/>
      <c r="AG60" s="52"/>
      <c r="AH60" s="52"/>
      <c r="AI60" s="52" t="s">
        <v>33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>
        <f>BC61</f>
        <v>200000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BW59</f>
        <v>163790.8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>
        <f>BC60-BW60</f>
        <v>36209.20000000001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203</v>
      </c>
      <c r="AD61" s="46"/>
      <c r="AE61" s="46"/>
      <c r="AF61" s="46"/>
      <c r="AG61" s="46"/>
      <c r="AH61" s="46"/>
      <c r="AI61" s="46" t="s">
        <v>34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>
        <v>200000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163790.8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>
        <f>BC61-BW61</f>
        <v>36209.20000000001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 hidden="1">
      <c r="A62" s="43" t="s">
        <v>81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203</v>
      </c>
      <c r="AD62" s="46"/>
      <c r="AE62" s="46"/>
      <c r="AF62" s="46"/>
      <c r="AG62" s="46"/>
      <c r="AH62" s="46"/>
      <c r="AI62" s="46" t="s">
        <v>78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307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307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 hidden="1">
      <c r="A63" s="43" t="s">
        <v>363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203</v>
      </c>
      <c r="AD63" s="46"/>
      <c r="AE63" s="46"/>
      <c r="AF63" s="46"/>
      <c r="AG63" s="46"/>
      <c r="AH63" s="46"/>
      <c r="AI63" s="46" t="s">
        <v>360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307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0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307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165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203</v>
      </c>
      <c r="AD64" s="52"/>
      <c r="AE64" s="52"/>
      <c r="AF64" s="52"/>
      <c r="AG64" s="52"/>
      <c r="AH64" s="52"/>
      <c r="AI64" s="52" t="s">
        <v>164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307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6"/>
    </row>
    <row r="65" spans="1:110" ht="48" customHeight="1" hidden="1">
      <c r="A65" s="43" t="s">
        <v>165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203</v>
      </c>
      <c r="AD65" s="46"/>
      <c r="AE65" s="46"/>
      <c r="AF65" s="46"/>
      <c r="AG65" s="46"/>
      <c r="AH65" s="46"/>
      <c r="AI65" s="46" t="s">
        <v>166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307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6"/>
    </row>
    <row r="66" spans="1:110" s="23" customFormat="1" ht="48" customHeight="1" hidden="1">
      <c r="A66" s="86" t="s">
        <v>165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203</v>
      </c>
      <c r="AD66" s="60"/>
      <c r="AE66" s="60"/>
      <c r="AF66" s="60"/>
      <c r="AG66" s="60"/>
      <c r="AH66" s="60"/>
      <c r="AI66" s="60" t="s">
        <v>192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307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165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203</v>
      </c>
      <c r="AD67" s="60"/>
      <c r="AE67" s="60"/>
      <c r="AF67" s="60"/>
      <c r="AG67" s="60"/>
      <c r="AH67" s="60"/>
      <c r="AI67" s="60" t="s">
        <v>193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307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178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203</v>
      </c>
      <c r="AD68" s="60"/>
      <c r="AE68" s="60"/>
      <c r="AF68" s="60"/>
      <c r="AG68" s="60"/>
      <c r="AH68" s="60"/>
      <c r="AI68" s="60" t="s">
        <v>311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307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226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203</v>
      </c>
      <c r="AD69" s="52"/>
      <c r="AE69" s="52"/>
      <c r="AF69" s="52"/>
      <c r="AG69" s="52"/>
      <c r="AH69" s="52"/>
      <c r="AI69" s="52" t="s">
        <v>164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307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6"/>
    </row>
    <row r="70" spans="1:110" s="23" customFormat="1" ht="41.25" customHeight="1" hidden="1">
      <c r="A70" s="43" t="s">
        <v>157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203</v>
      </c>
      <c r="AD70" s="60"/>
      <c r="AE70" s="60"/>
      <c r="AF70" s="60"/>
      <c r="AG70" s="60"/>
      <c r="AH70" s="60"/>
      <c r="AI70" s="60" t="s">
        <v>166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307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203</v>
      </c>
      <c r="AD71" s="60"/>
      <c r="AE71" s="60"/>
      <c r="AF71" s="60"/>
      <c r="AG71" s="60"/>
      <c r="AH71" s="60"/>
      <c r="AI71" s="60" t="s">
        <v>192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307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244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6" t="s">
        <v>203</v>
      </c>
      <c r="AD72" s="90"/>
      <c r="AE72" s="90"/>
      <c r="AF72" s="90"/>
      <c r="AG72" s="90"/>
      <c r="AH72" s="90"/>
      <c r="AI72" s="90" t="s">
        <v>35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4704700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512940.02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100">
        <f>BC72-BW72</f>
        <v>4191759.98</v>
      </c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2"/>
      <c r="DG72" s="33"/>
    </row>
    <row r="73" spans="1:110" s="21" customFormat="1" ht="22.5" customHeight="1">
      <c r="A73" s="49" t="s">
        <v>119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203</v>
      </c>
      <c r="AD73" s="52"/>
      <c r="AE73" s="52"/>
      <c r="AF73" s="52"/>
      <c r="AG73" s="52"/>
      <c r="AH73" s="52"/>
      <c r="AI73" s="52" t="s">
        <v>36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289900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9422.9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280477.1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154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203</v>
      </c>
      <c r="AD74" s="52"/>
      <c r="AE74" s="52"/>
      <c r="AF74" s="52"/>
      <c r="AG74" s="52"/>
      <c r="AH74" s="52"/>
      <c r="AI74" s="52" t="s">
        <v>37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289900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BW75+BW76</f>
        <v>9422.9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280477.1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324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203</v>
      </c>
      <c r="AD75" s="46"/>
      <c r="AE75" s="46"/>
      <c r="AF75" s="46"/>
      <c r="AG75" s="46"/>
      <c r="AH75" s="46"/>
      <c r="AI75" s="46" t="s">
        <v>38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289900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9009.13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280890.87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325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203</v>
      </c>
      <c r="AD76" s="46"/>
      <c r="AE76" s="46"/>
      <c r="AF76" s="46"/>
      <c r="AG76" s="46"/>
      <c r="AH76" s="46"/>
      <c r="AI76" s="46" t="s">
        <v>66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307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413.77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307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186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203</v>
      </c>
      <c r="AD77" s="46"/>
      <c r="AE77" s="46"/>
      <c r="AF77" s="46"/>
      <c r="AG77" s="46"/>
      <c r="AH77" s="46"/>
      <c r="AI77" s="46" t="s">
        <v>67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307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246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203</v>
      </c>
      <c r="AD78" s="52"/>
      <c r="AE78" s="52"/>
      <c r="AF78" s="52"/>
      <c r="AG78" s="52"/>
      <c r="AH78" s="52"/>
      <c r="AI78" s="52" t="s">
        <v>39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4414800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503517.12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3911282.88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152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203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792500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406260.01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386239.99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203</v>
      </c>
      <c r="AD80" s="52"/>
      <c r="AE80" s="52"/>
      <c r="AF80" s="52"/>
      <c r="AG80" s="52"/>
      <c r="AH80" s="52"/>
      <c r="AI80" s="52" t="s">
        <v>64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792500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BW81+BW82</f>
        <v>406260.01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386239.99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323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203</v>
      </c>
      <c r="AD81" s="46"/>
      <c r="AE81" s="46"/>
      <c r="AF81" s="46"/>
      <c r="AG81" s="46"/>
      <c r="AH81" s="46"/>
      <c r="AI81" s="46" t="s">
        <v>65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792500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406028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386472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203</v>
      </c>
      <c r="AD82" s="46"/>
      <c r="AE82" s="46"/>
      <c r="AF82" s="46"/>
      <c r="AG82" s="46"/>
      <c r="AH82" s="46"/>
      <c r="AI82" s="46" t="s">
        <v>79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307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232.01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307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153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203</v>
      </c>
      <c r="AD83" s="52"/>
      <c r="AE83" s="52"/>
      <c r="AF83" s="52"/>
      <c r="AG83" s="52"/>
      <c r="AH83" s="52"/>
      <c r="AI83" s="52" t="s">
        <v>69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3622300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97257.11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3525042.89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151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203</v>
      </c>
      <c r="AD84" s="52"/>
      <c r="AE84" s="52"/>
      <c r="AF84" s="52"/>
      <c r="AG84" s="52"/>
      <c r="AH84" s="52"/>
      <c r="AI84" s="52" t="s">
        <v>68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3622300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BW85+BW86+BW87</f>
        <v>97257.11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3525042.89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319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203</v>
      </c>
      <c r="AD85" s="46"/>
      <c r="AE85" s="46"/>
      <c r="AF85" s="46"/>
      <c r="AG85" s="46"/>
      <c r="AH85" s="46"/>
      <c r="AI85" s="46" t="s">
        <v>70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3622300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90487.73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3531812.27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326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203</v>
      </c>
      <c r="AD86" s="46"/>
      <c r="AE86" s="46"/>
      <c r="AF86" s="46"/>
      <c r="AG86" s="46"/>
      <c r="AH86" s="46"/>
      <c r="AI86" s="46" t="s">
        <v>72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307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6769.38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307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 hidden="1">
      <c r="A87" s="43" t="s">
        <v>88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203</v>
      </c>
      <c r="AD87" s="46"/>
      <c r="AE87" s="46"/>
      <c r="AF87" s="46"/>
      <c r="AG87" s="46"/>
      <c r="AH87" s="46"/>
      <c r="AI87" s="46" t="s">
        <v>71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307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0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307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142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298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307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247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6" t="s">
        <v>203</v>
      </c>
      <c r="AD89" s="90"/>
      <c r="AE89" s="90"/>
      <c r="AF89" s="90"/>
      <c r="AG89" s="90"/>
      <c r="AH89" s="90"/>
      <c r="AI89" s="90" t="s">
        <v>40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208600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34300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100">
        <f>BC89-BW89</f>
        <v>174300</v>
      </c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2"/>
      <c r="DG89" s="33"/>
    </row>
    <row r="90" spans="1:110" ht="69" customHeight="1">
      <c r="A90" s="43" t="s">
        <v>73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203</v>
      </c>
      <c r="AD90" s="46"/>
      <c r="AE90" s="46"/>
      <c r="AF90" s="46"/>
      <c r="AG90" s="46"/>
      <c r="AH90" s="46"/>
      <c r="AI90" s="46" t="s">
        <v>364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208600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34300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174300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108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203</v>
      </c>
      <c r="AD91" s="46"/>
      <c r="AE91" s="46"/>
      <c r="AF91" s="46"/>
      <c r="AG91" s="46"/>
      <c r="AH91" s="46"/>
      <c r="AI91" s="46" t="s">
        <v>41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208600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34300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174300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108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203</v>
      </c>
      <c r="AD92" s="46"/>
      <c r="AE92" s="46"/>
      <c r="AF92" s="46"/>
      <c r="AG92" s="46"/>
      <c r="AH92" s="46"/>
      <c r="AI92" s="46" t="s">
        <v>42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307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34300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307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108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203</v>
      </c>
      <c r="AD93" s="46"/>
      <c r="AE93" s="46"/>
      <c r="AF93" s="46"/>
      <c r="AG93" s="46"/>
      <c r="AH93" s="46"/>
      <c r="AI93" s="46" t="s">
        <v>117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307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312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203</v>
      </c>
      <c r="AD94" s="52"/>
      <c r="AE94" s="52"/>
      <c r="AF94" s="52"/>
      <c r="AG94" s="52"/>
      <c r="AH94" s="52"/>
      <c r="AI94" s="52" t="s">
        <v>313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6"/>
    </row>
    <row r="95" spans="1:110" s="21" customFormat="1" ht="15" customHeight="1" hidden="1">
      <c r="A95" s="49" t="s">
        <v>109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203</v>
      </c>
      <c r="AD95" s="52"/>
      <c r="AE95" s="52"/>
      <c r="AF95" s="52"/>
      <c r="AG95" s="52"/>
      <c r="AH95" s="52"/>
      <c r="AI95" s="52" t="s">
        <v>314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6"/>
    </row>
    <row r="96" spans="1:110" ht="32.25" customHeight="1" hidden="1">
      <c r="A96" s="43" t="s">
        <v>315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203</v>
      </c>
      <c r="AD96" s="46"/>
      <c r="AE96" s="46"/>
      <c r="AF96" s="46"/>
      <c r="AG96" s="46"/>
      <c r="AH96" s="46"/>
      <c r="AI96" s="46" t="s">
        <v>316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307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110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203</v>
      </c>
      <c r="AD97" s="46"/>
      <c r="AE97" s="46"/>
      <c r="AF97" s="46"/>
      <c r="AG97" s="46"/>
      <c r="AH97" s="46"/>
      <c r="AI97" s="46" t="s">
        <v>342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307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317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203</v>
      </c>
      <c r="AD98" s="60"/>
      <c r="AE98" s="60"/>
      <c r="AF98" s="60"/>
      <c r="AG98" s="60"/>
      <c r="AH98" s="60"/>
      <c r="AI98" s="60" t="s">
        <v>343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307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317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203</v>
      </c>
      <c r="AD99" s="60"/>
      <c r="AE99" s="60"/>
      <c r="AF99" s="60"/>
      <c r="AG99" s="60"/>
      <c r="AH99" s="60"/>
      <c r="AI99" s="60" t="s">
        <v>330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307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248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6" t="s">
        <v>203</v>
      </c>
      <c r="AD100" s="90"/>
      <c r="AE100" s="90"/>
      <c r="AF100" s="90"/>
      <c r="AG100" s="90"/>
      <c r="AH100" s="90"/>
      <c r="AI100" s="90" t="s">
        <v>190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271500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137501.5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100">
        <f aca="true" t="shared" si="3" ref="CO100:CO107">BC100-BW100</f>
        <v>133998.5</v>
      </c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2"/>
      <c r="DG100" s="33"/>
    </row>
    <row r="101" spans="1:110" s="21" customFormat="1" ht="129" customHeight="1">
      <c r="A101" s="49" t="s">
        <v>160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203</v>
      </c>
      <c r="AD101" s="52"/>
      <c r="AE101" s="52"/>
      <c r="AF101" s="52"/>
      <c r="AG101" s="52"/>
      <c r="AH101" s="52"/>
      <c r="AI101" s="52" t="s">
        <v>191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271500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137501.5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133998.5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111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203</v>
      </c>
      <c r="AD102" s="52"/>
      <c r="AE102" s="52"/>
      <c r="AF102" s="52"/>
      <c r="AG102" s="52"/>
      <c r="AH102" s="52"/>
      <c r="AI102" s="52" t="s">
        <v>43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6"/>
    </row>
    <row r="103" spans="1:110" ht="105.75" customHeight="1" hidden="1">
      <c r="A103" s="43" t="s">
        <v>112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203</v>
      </c>
      <c r="AD103" s="46"/>
      <c r="AE103" s="46"/>
      <c r="AF103" s="46"/>
      <c r="AG103" s="46"/>
      <c r="AH103" s="46"/>
      <c r="AI103" s="46" t="s">
        <v>44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150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203</v>
      </c>
      <c r="AD104" s="52"/>
      <c r="AE104" s="52"/>
      <c r="AF104" s="52"/>
      <c r="AG104" s="52"/>
      <c r="AH104" s="52"/>
      <c r="AI104" s="52" t="s">
        <v>149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6"/>
    </row>
    <row r="105" spans="1:110" ht="96" customHeight="1" hidden="1">
      <c r="A105" s="43" t="s">
        <v>148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203</v>
      </c>
      <c r="AD105" s="46"/>
      <c r="AE105" s="46"/>
      <c r="AF105" s="46"/>
      <c r="AG105" s="46"/>
      <c r="AH105" s="46"/>
      <c r="AI105" s="46" t="s">
        <v>30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6"/>
    </row>
    <row r="106" spans="1:110" s="21" customFormat="1" ht="70.5" customHeight="1">
      <c r="A106" s="49" t="s">
        <v>245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203</v>
      </c>
      <c r="AD106" s="52"/>
      <c r="AE106" s="52"/>
      <c r="AF106" s="52"/>
      <c r="AG106" s="52"/>
      <c r="AH106" s="52"/>
      <c r="AI106" s="52" t="s">
        <v>48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271500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137501.5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133998.5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187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203</v>
      </c>
      <c r="AD107" s="46"/>
      <c r="AE107" s="46"/>
      <c r="AF107" s="46"/>
      <c r="AG107" s="46"/>
      <c r="AH107" s="46"/>
      <c r="AI107" s="46" t="s">
        <v>47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271500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137501.5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133998.5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195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203</v>
      </c>
      <c r="AD108" s="52"/>
      <c r="AE108" s="52"/>
      <c r="AF108" s="52"/>
      <c r="AG108" s="52"/>
      <c r="AH108" s="52"/>
      <c r="AI108" s="52" t="s">
        <v>194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6"/>
    </row>
    <row r="109" spans="1:110" s="21" customFormat="1" ht="66" customHeight="1" hidden="1">
      <c r="A109" s="49" t="s">
        <v>63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203</v>
      </c>
      <c r="AD109" s="52"/>
      <c r="AE109" s="52"/>
      <c r="AF109" s="52"/>
      <c r="AG109" s="52"/>
      <c r="AH109" s="52"/>
      <c r="AI109" s="52" t="s">
        <v>196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307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6"/>
    </row>
    <row r="110" spans="1:110" ht="60" customHeight="1" hidden="1">
      <c r="A110" s="43" t="s">
        <v>123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203</v>
      </c>
      <c r="AD110" s="46"/>
      <c r="AE110" s="46"/>
      <c r="AF110" s="46"/>
      <c r="AG110" s="46"/>
      <c r="AH110" s="46"/>
      <c r="AI110" s="46" t="s">
        <v>197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307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331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203</v>
      </c>
      <c r="AD111" s="95"/>
      <c r="AE111" s="95"/>
      <c r="AF111" s="95"/>
      <c r="AG111" s="95"/>
      <c r="AH111" s="95"/>
      <c r="AI111" s="95" t="s">
        <v>258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320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3"/>
      <c r="AC112" s="51" t="s">
        <v>203</v>
      </c>
      <c r="AD112" s="52"/>
      <c r="AE112" s="52"/>
      <c r="AF112" s="52"/>
      <c r="AG112" s="52"/>
      <c r="AH112" s="52"/>
      <c r="AI112" s="52" t="s">
        <v>259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321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3"/>
      <c r="AC113" s="51" t="s">
        <v>203</v>
      </c>
      <c r="AD113" s="52"/>
      <c r="AE113" s="52"/>
      <c r="AF113" s="52"/>
      <c r="AG113" s="52"/>
      <c r="AH113" s="52"/>
      <c r="AI113" s="52" t="s">
        <v>260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322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3"/>
      <c r="AC114" s="45" t="s">
        <v>203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257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3"/>
      <c r="AC115" s="51" t="s">
        <v>203</v>
      </c>
      <c r="AD115" s="52"/>
      <c r="AE115" s="52"/>
      <c r="AF115" s="52"/>
      <c r="AG115" s="52"/>
      <c r="AH115" s="52"/>
      <c r="AI115" s="52" t="s">
        <v>261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307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6"/>
    </row>
    <row r="116" spans="1:110" s="21" customFormat="1" ht="134.25" customHeight="1" hidden="1">
      <c r="A116" s="49" t="s">
        <v>321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3"/>
      <c r="AC116" s="51" t="s">
        <v>203</v>
      </c>
      <c r="AD116" s="52"/>
      <c r="AE116" s="52"/>
      <c r="AF116" s="52"/>
      <c r="AG116" s="52"/>
      <c r="AH116" s="52"/>
      <c r="AI116" s="52" t="s">
        <v>262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307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6"/>
    </row>
    <row r="117" spans="1:110" ht="129.75" customHeight="1" hidden="1">
      <c r="A117" s="74" t="s">
        <v>321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203</v>
      </c>
      <c r="AD117" s="46"/>
      <c r="AE117" s="46"/>
      <c r="AF117" s="46"/>
      <c r="AG117" s="46"/>
      <c r="AH117" s="46"/>
      <c r="AI117" s="46" t="s">
        <v>271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307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116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6" t="s">
        <v>203</v>
      </c>
      <c r="AD118" s="90"/>
      <c r="AE118" s="90"/>
      <c r="AF118" s="90"/>
      <c r="AG118" s="90"/>
      <c r="AH118" s="90"/>
      <c r="AI118" s="90" t="s">
        <v>351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 t="s">
        <v>307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>
        <f>BW128</f>
        <v>196.33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 t="str">
        <f>BC118</f>
        <v>-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69"/>
      <c r="DG118" s="33"/>
    </row>
    <row r="119" spans="1:110" s="21" customFormat="1" ht="57" customHeight="1" hidden="1">
      <c r="A119" s="49" t="s">
        <v>264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203</v>
      </c>
      <c r="AD119" s="64"/>
      <c r="AE119" s="64"/>
      <c r="AF119" s="64"/>
      <c r="AG119" s="64"/>
      <c r="AH119" s="65"/>
      <c r="AI119" s="66" t="s">
        <v>263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307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265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203</v>
      </c>
      <c r="AD120" s="78"/>
      <c r="AE120" s="78"/>
      <c r="AF120" s="78"/>
      <c r="AG120" s="78"/>
      <c r="AH120" s="79"/>
      <c r="AI120" s="82" t="s">
        <v>266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307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203</v>
      </c>
      <c r="AD121" s="52"/>
      <c r="AE121" s="52"/>
      <c r="AF121" s="52"/>
      <c r="AG121" s="52"/>
      <c r="AH121" s="52"/>
      <c r="AI121" s="52" t="s">
        <v>62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307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6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203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307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87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203</v>
      </c>
      <c r="AD123" s="64"/>
      <c r="AE123" s="64"/>
      <c r="AF123" s="64"/>
      <c r="AG123" s="64"/>
      <c r="AH123" s="65"/>
      <c r="AI123" s="66" t="s">
        <v>269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307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188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203</v>
      </c>
      <c r="AD124" s="78"/>
      <c r="AE124" s="78"/>
      <c r="AF124" s="78"/>
      <c r="AG124" s="78"/>
      <c r="AH124" s="79"/>
      <c r="AI124" s="82" t="s">
        <v>107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307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86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203</v>
      </c>
      <c r="AD125" s="78"/>
      <c r="AE125" s="78"/>
      <c r="AF125" s="78"/>
      <c r="AG125" s="78"/>
      <c r="AH125" s="79"/>
      <c r="AI125" s="82" t="s">
        <v>352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307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203</v>
      </c>
      <c r="AD126" s="52"/>
      <c r="AE126" s="52"/>
      <c r="AF126" s="52"/>
      <c r="AG126" s="52"/>
      <c r="AH126" s="52"/>
      <c r="AI126" s="52" t="s">
        <v>62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307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6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203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307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338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203</v>
      </c>
      <c r="AD128" s="52"/>
      <c r="AE128" s="52"/>
      <c r="AF128" s="52"/>
      <c r="AG128" s="52"/>
      <c r="AH128" s="52"/>
      <c r="AI128" s="52" t="s">
        <v>45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 t="s">
        <v>307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>
        <f>BW129</f>
        <v>196.33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 t="str">
        <f>BC128</f>
        <v>-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6"/>
    </row>
    <row r="129" spans="1:110" ht="58.5" customHeight="1">
      <c r="A129" s="43" t="s">
        <v>188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203</v>
      </c>
      <c r="AD129" s="46"/>
      <c r="AE129" s="46"/>
      <c r="AF129" s="46"/>
      <c r="AG129" s="46"/>
      <c r="AH129" s="46"/>
      <c r="AI129" s="46" t="s">
        <v>107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 t="s">
        <v>307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>
        <v>196.33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 t="str">
        <f>BC129</f>
        <v>-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6"/>
    </row>
    <row r="130" spans="1:110" ht="58.5" customHeight="1" hidden="1">
      <c r="A130" s="43" t="s">
        <v>188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203</v>
      </c>
      <c r="AD130" s="46"/>
      <c r="AE130" s="46"/>
      <c r="AF130" s="46"/>
      <c r="AG130" s="46"/>
      <c r="AH130" s="46"/>
      <c r="AI130" s="46" t="s">
        <v>376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307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249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203</v>
      </c>
      <c r="AD131" s="95"/>
      <c r="AE131" s="95"/>
      <c r="AF131" s="95"/>
      <c r="AG131" s="95"/>
      <c r="AH131" s="95"/>
      <c r="AI131" s="95" t="s">
        <v>46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307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68"/>
      <c r="DG131" s="33"/>
    </row>
    <row r="132" spans="1:110" s="21" customFormat="1" ht="20.25" customHeight="1" hidden="1">
      <c r="A132" s="49" t="s">
        <v>341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170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6"/>
    </row>
    <row r="133" spans="1:110" ht="33.75" customHeight="1" hidden="1">
      <c r="A133" s="43" t="s">
        <v>143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339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307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333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203</v>
      </c>
      <c r="AD134" s="52"/>
      <c r="AE134" s="52"/>
      <c r="AF134" s="52"/>
      <c r="AG134" s="52"/>
      <c r="AH134" s="52"/>
      <c r="AI134" s="52" t="s">
        <v>254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6"/>
    </row>
    <row r="135" spans="1:110" ht="30" customHeight="1" hidden="1">
      <c r="A135" s="43" t="s">
        <v>250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203</v>
      </c>
      <c r="AD135" s="46"/>
      <c r="AE135" s="46"/>
      <c r="AF135" s="46"/>
      <c r="AG135" s="46"/>
      <c r="AH135" s="46"/>
      <c r="AI135" s="46" t="s">
        <v>253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332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203</v>
      </c>
      <c r="AD136" s="52"/>
      <c r="AE136" s="52"/>
      <c r="AF136" s="52"/>
      <c r="AG136" s="52"/>
      <c r="AH136" s="52"/>
      <c r="AI136" s="52" t="s">
        <v>49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6"/>
    </row>
    <row r="137" spans="1:110" ht="45.75" customHeight="1" hidden="1">
      <c r="A137" s="43" t="s">
        <v>144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203</v>
      </c>
      <c r="AD137" s="46"/>
      <c r="AE137" s="46"/>
      <c r="AF137" s="46"/>
      <c r="AG137" s="46"/>
      <c r="AH137" s="46"/>
      <c r="AI137" s="46" t="s">
        <v>50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125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203</v>
      </c>
      <c r="AD138" s="52"/>
      <c r="AE138" s="52"/>
      <c r="AF138" s="52"/>
      <c r="AG138" s="52"/>
      <c r="AH138" s="52"/>
      <c r="AI138" s="52" t="s">
        <v>122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307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6"/>
    </row>
    <row r="139" spans="1:110" ht="9.75" customHeight="1" hidden="1">
      <c r="A139" s="43" t="s">
        <v>124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203</v>
      </c>
      <c r="AD139" s="46"/>
      <c r="AE139" s="46"/>
      <c r="AF139" s="46"/>
      <c r="AG139" s="46"/>
      <c r="AH139" s="46"/>
      <c r="AI139" s="46" t="s">
        <v>344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307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0" t="s">
        <v>251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1"/>
      <c r="AC140" s="165" t="s">
        <v>203</v>
      </c>
      <c r="AD140" s="166"/>
      <c r="AE140" s="166"/>
      <c r="AF140" s="166"/>
      <c r="AG140" s="166"/>
      <c r="AH140" s="166"/>
      <c r="AI140" s="166" t="s">
        <v>51</v>
      </c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03">
        <f>BC141+BC155</f>
        <v>18778300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2950150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99">
        <f aca="true" t="shared" si="4" ref="CO140:CO147">BC140-BW140</f>
        <v>15828150</v>
      </c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167"/>
    </row>
    <row r="141" spans="1:111" ht="58.5" customHeight="1">
      <c r="A141" s="49" t="s">
        <v>120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203</v>
      </c>
      <c r="AD141" s="52"/>
      <c r="AE141" s="52"/>
      <c r="AF141" s="52"/>
      <c r="AG141" s="52"/>
      <c r="AH141" s="52"/>
      <c r="AI141" s="52" t="s">
        <v>52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18778300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BW142+BW145+BW157</f>
        <v>2950150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 t="shared" si="4"/>
        <v>15828150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365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4" t="s">
        <v>203</v>
      </c>
      <c r="AD142" s="53"/>
      <c r="AE142" s="53"/>
      <c r="AF142" s="53"/>
      <c r="AG142" s="53"/>
      <c r="AH142" s="53"/>
      <c r="AI142" s="53" t="s">
        <v>381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2756700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2039700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>
        <f t="shared" si="4"/>
        <v>717000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306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203</v>
      </c>
      <c r="AD143" s="52"/>
      <c r="AE143" s="52"/>
      <c r="AF143" s="52"/>
      <c r="AG143" s="52"/>
      <c r="AH143" s="52"/>
      <c r="AI143" s="52" t="s">
        <v>419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2756700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2039700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>
        <f t="shared" si="4"/>
        <v>717000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222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203</v>
      </c>
      <c r="AD144" s="46"/>
      <c r="AE144" s="46"/>
      <c r="AF144" s="46"/>
      <c r="AG144" s="46"/>
      <c r="AH144" s="46"/>
      <c r="AI144" s="46" t="s">
        <v>420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2756700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2039700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 t="shared" si="4"/>
        <v>717000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113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4" t="s">
        <v>203</v>
      </c>
      <c r="AD145" s="53"/>
      <c r="AE145" s="53"/>
      <c r="AF145" s="53"/>
      <c r="AG145" s="53"/>
      <c r="AH145" s="53"/>
      <c r="AI145" s="53" t="s">
        <v>384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208400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97250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>
        <f t="shared" si="4"/>
        <v>111150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292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203</v>
      </c>
      <c r="AD146" s="52"/>
      <c r="AE146" s="52"/>
      <c r="AF146" s="52"/>
      <c r="AG146" s="52"/>
      <c r="AH146" s="52"/>
      <c r="AI146" s="52" t="s">
        <v>383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208200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97050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>
        <f t="shared" si="4"/>
        <v>111150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223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203</v>
      </c>
      <c r="AD147" s="46"/>
      <c r="AE147" s="46"/>
      <c r="AF147" s="46"/>
      <c r="AG147" s="46"/>
      <c r="AH147" s="46"/>
      <c r="AI147" s="46" t="s">
        <v>382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208200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97050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 t="shared" si="4"/>
        <v>111150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158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203</v>
      </c>
      <c r="AD148" s="52"/>
      <c r="AE148" s="52"/>
      <c r="AF148" s="52"/>
      <c r="AG148" s="52"/>
      <c r="AH148" s="52"/>
      <c r="AI148" s="52" t="s">
        <v>386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307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224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203</v>
      </c>
      <c r="AD149" s="46"/>
      <c r="AE149" s="46"/>
      <c r="AF149" s="46"/>
      <c r="AG149" s="46"/>
      <c r="AH149" s="46"/>
      <c r="AI149" s="46" t="s">
        <v>385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307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252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203</v>
      </c>
      <c r="AD150" s="52"/>
      <c r="AE150" s="52"/>
      <c r="AF150" s="52"/>
      <c r="AG150" s="52"/>
      <c r="AH150" s="52"/>
      <c r="AI150" s="52" t="s">
        <v>53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137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203</v>
      </c>
      <c r="AD151" s="52"/>
      <c r="AE151" s="52"/>
      <c r="AF151" s="52"/>
      <c r="AG151" s="52"/>
      <c r="AH151" s="52"/>
      <c r="AI151" s="53" t="s">
        <v>136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307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134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203</v>
      </c>
      <c r="AD152" s="46"/>
      <c r="AE152" s="46"/>
      <c r="AF152" s="46"/>
      <c r="AG152" s="46"/>
      <c r="AH152" s="46"/>
      <c r="AI152" s="46" t="s">
        <v>135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307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296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203</v>
      </c>
      <c r="AD153" s="52"/>
      <c r="AE153" s="52"/>
      <c r="AF153" s="52"/>
      <c r="AG153" s="52"/>
      <c r="AH153" s="52"/>
      <c r="AI153" s="53" t="s">
        <v>54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225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203</v>
      </c>
      <c r="AD154" s="46"/>
      <c r="AE154" s="46"/>
      <c r="AF154" s="46"/>
      <c r="AG154" s="46"/>
      <c r="AH154" s="46"/>
      <c r="AI154" s="46" t="s">
        <v>55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335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4" t="s">
        <v>203</v>
      </c>
      <c r="AD155" s="53"/>
      <c r="AE155" s="53"/>
      <c r="AF155" s="53"/>
      <c r="AG155" s="53"/>
      <c r="AH155" s="53"/>
      <c r="AI155" s="53" t="s">
        <v>334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5">
        <f>BC156</f>
        <v>0</v>
      </c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>
        <f>BW156</f>
        <v>0</v>
      </c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 t="s">
        <v>307</v>
      </c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6"/>
    </row>
    <row r="156" spans="1:110" ht="58.5" customHeight="1" hidden="1">
      <c r="A156" s="43" t="s">
        <v>337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203</v>
      </c>
      <c r="AD156" s="46"/>
      <c r="AE156" s="46"/>
      <c r="AF156" s="46"/>
      <c r="AG156" s="46"/>
      <c r="AH156" s="46"/>
      <c r="AI156" s="46" t="s">
        <v>336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3">
        <v>0</v>
      </c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>
        <v>0</v>
      </c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 t="s">
        <v>307</v>
      </c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4"/>
    </row>
    <row r="157" spans="1:110" s="21" customFormat="1" ht="30" customHeight="1">
      <c r="A157" s="49" t="s">
        <v>252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203</v>
      </c>
      <c r="AD157" s="52"/>
      <c r="AE157" s="52"/>
      <c r="AF157" s="52"/>
      <c r="AG157" s="52"/>
      <c r="AH157" s="52"/>
      <c r="AI157" s="52" t="s">
        <v>399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15813200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813200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BC157-BW157</f>
        <v>15000000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137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203</v>
      </c>
      <c r="AD158" s="52"/>
      <c r="AE158" s="52"/>
      <c r="AF158" s="52"/>
      <c r="AG158" s="52"/>
      <c r="AH158" s="52"/>
      <c r="AI158" s="53" t="s">
        <v>136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307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134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203</v>
      </c>
      <c r="AD159" s="46"/>
      <c r="AE159" s="46"/>
      <c r="AF159" s="46"/>
      <c r="AG159" s="46"/>
      <c r="AH159" s="46"/>
      <c r="AI159" s="46" t="s">
        <v>135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307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296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203</v>
      </c>
      <c r="AD160" s="52"/>
      <c r="AE160" s="52"/>
      <c r="AF160" s="52"/>
      <c r="AG160" s="52"/>
      <c r="AH160" s="52"/>
      <c r="AI160" s="53" t="s">
        <v>398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15813200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813200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BC160-BW160</f>
        <v>15000000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225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203</v>
      </c>
      <c r="AD161" s="46"/>
      <c r="AE161" s="46"/>
      <c r="AF161" s="46"/>
      <c r="AG161" s="46"/>
      <c r="AH161" s="46"/>
      <c r="AI161" s="46" t="s">
        <v>397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15813200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813200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15000000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1"/>
  <sheetViews>
    <sheetView view="pageBreakPreview" zoomScale="60" zoomScaleNormal="75" zoomScalePageLayoutView="0" workbookViewId="0" topLeftCell="A50">
      <selection activeCell="BW49" sqref="BW49:CN4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114</v>
      </c>
    </row>
    <row r="2" spans="1:110" ht="21" customHeight="1">
      <c r="A2" s="252" t="s">
        <v>233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</row>
    <row r="3" spans="1:110" ht="48" customHeight="1">
      <c r="A3" s="253" t="s">
        <v>198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 t="s">
        <v>199</v>
      </c>
      <c r="AD3" s="254"/>
      <c r="AE3" s="254"/>
      <c r="AF3" s="254"/>
      <c r="AG3" s="254"/>
      <c r="AH3" s="254"/>
      <c r="AI3" s="254" t="s">
        <v>127</v>
      </c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 t="s">
        <v>239</v>
      </c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 t="s">
        <v>200</v>
      </c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 t="s">
        <v>201</v>
      </c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5"/>
    </row>
    <row r="4" spans="1:110" s="14" customFormat="1" ht="18" customHeight="1" thickBot="1">
      <c r="A4" s="247">
        <v>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2">
        <v>2</v>
      </c>
      <c r="AD4" s="242"/>
      <c r="AE4" s="242"/>
      <c r="AF4" s="242"/>
      <c r="AG4" s="242"/>
      <c r="AH4" s="242"/>
      <c r="AI4" s="242">
        <v>3</v>
      </c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>
        <v>4</v>
      </c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>
        <v>5</v>
      </c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>
        <v>6</v>
      </c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3"/>
    </row>
    <row r="5" spans="1:111" s="17" customFormat="1" ht="23.25" customHeight="1">
      <c r="A5" s="249" t="s">
        <v>234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50"/>
      <c r="AC5" s="251" t="s">
        <v>211</v>
      </c>
      <c r="AD5" s="246"/>
      <c r="AE5" s="246"/>
      <c r="AF5" s="246"/>
      <c r="AG5" s="246"/>
      <c r="AH5" s="246"/>
      <c r="AI5" s="246" t="s">
        <v>204</v>
      </c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4">
        <f>SUM(AZ7:BV49)</f>
        <v>25369005.64</v>
      </c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>
        <f>SUM(BW7:CN49)</f>
        <v>4035162.4299999997</v>
      </c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>
        <f>AZ5-BW5</f>
        <v>21333843.21</v>
      </c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5"/>
      <c r="DG5" s="29"/>
    </row>
    <row r="6" spans="1:110" ht="15" customHeight="1">
      <c r="A6" s="179" t="s">
        <v>202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241"/>
      <c r="AC6" s="191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6"/>
    </row>
    <row r="7" spans="1:119" ht="52.5" customHeight="1">
      <c r="A7" s="179" t="s">
        <v>92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91" t="s">
        <v>211</v>
      </c>
      <c r="AD7" s="192"/>
      <c r="AE7" s="192"/>
      <c r="AF7" s="192"/>
      <c r="AG7" s="192"/>
      <c r="AH7" s="192"/>
      <c r="AI7" s="193" t="s">
        <v>91</v>
      </c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5">
        <v>2600000</v>
      </c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4">
        <v>842326.27</v>
      </c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5">
        <f aca="true" t="shared" si="0" ref="CO7:CO12">AZ7-BW7</f>
        <v>1757673.73</v>
      </c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6"/>
      <c r="DG7" s="18"/>
      <c r="DI7" s="30">
        <f>AZ7+AZ27</f>
        <v>2759900</v>
      </c>
      <c r="DO7" s="30">
        <f>BW7+BW27</f>
        <v>865550.31</v>
      </c>
    </row>
    <row r="8" spans="1:119" ht="66" customHeight="1">
      <c r="A8" s="179" t="s">
        <v>89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91" t="s">
        <v>211</v>
      </c>
      <c r="AD8" s="192"/>
      <c r="AE8" s="192"/>
      <c r="AF8" s="192"/>
      <c r="AG8" s="192"/>
      <c r="AH8" s="192"/>
      <c r="AI8" s="193" t="s">
        <v>93</v>
      </c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5">
        <v>218900</v>
      </c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>
        <v>54716.4</v>
      </c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>
        <f>AZ8</f>
        <v>218900</v>
      </c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6"/>
      <c r="DG8" s="39"/>
      <c r="DH8" s="40"/>
      <c r="DI8" s="30"/>
      <c r="DO8" s="30"/>
    </row>
    <row r="9" spans="1:119" ht="84" customHeight="1">
      <c r="A9" s="43" t="s">
        <v>90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191" t="s">
        <v>211</v>
      </c>
      <c r="AD9" s="192"/>
      <c r="AE9" s="192"/>
      <c r="AF9" s="192"/>
      <c r="AG9" s="192"/>
      <c r="AH9" s="192"/>
      <c r="AI9" s="193" t="s">
        <v>94</v>
      </c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5">
        <v>785000</v>
      </c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>
        <v>242226.2</v>
      </c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>
        <f>AZ9-BW9</f>
        <v>542773.8</v>
      </c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6"/>
      <c r="DI9" s="30">
        <f>AZ9+AZ28</f>
        <v>833300</v>
      </c>
      <c r="DO9" s="30">
        <f>BW9+BW28</f>
        <v>246481.5</v>
      </c>
    </row>
    <row r="10" spans="1:110" ht="63.75" customHeight="1">
      <c r="A10" s="179" t="s">
        <v>400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91" t="s">
        <v>211</v>
      </c>
      <c r="AD10" s="192"/>
      <c r="AE10" s="192"/>
      <c r="AF10" s="192"/>
      <c r="AG10" s="192"/>
      <c r="AH10" s="192"/>
      <c r="AI10" s="193" t="s">
        <v>274</v>
      </c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5">
        <v>590000</v>
      </c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>
        <v>219222.71</v>
      </c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>
        <f t="shared" si="0"/>
        <v>370777.29000000004</v>
      </c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6"/>
    </row>
    <row r="11" spans="1:110" ht="62.25" customHeight="1">
      <c r="A11" s="179" t="s">
        <v>100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241"/>
      <c r="AC11" s="230" t="s">
        <v>211</v>
      </c>
      <c r="AD11" s="231"/>
      <c r="AE11" s="231"/>
      <c r="AF11" s="231"/>
      <c r="AG11" s="231"/>
      <c r="AH11" s="232"/>
      <c r="AI11" s="233" t="s">
        <v>101</v>
      </c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5"/>
      <c r="AZ11" s="227">
        <v>25500</v>
      </c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9"/>
      <c r="BW11" s="206">
        <v>24420</v>
      </c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8"/>
      <c r="CO11" s="195">
        <f t="shared" si="0"/>
        <v>1080</v>
      </c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6"/>
    </row>
    <row r="12" spans="1:110" ht="63.75" customHeight="1">
      <c r="A12" s="179" t="s">
        <v>95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241"/>
      <c r="AC12" s="230" t="s">
        <v>211</v>
      </c>
      <c r="AD12" s="231"/>
      <c r="AE12" s="231"/>
      <c r="AF12" s="231"/>
      <c r="AG12" s="231"/>
      <c r="AH12" s="232"/>
      <c r="AI12" s="233" t="s">
        <v>96</v>
      </c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5"/>
      <c r="AZ12" s="206">
        <v>4000</v>
      </c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8"/>
      <c r="BW12" s="206">
        <v>3717</v>
      </c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8"/>
      <c r="CO12" s="195">
        <f t="shared" si="0"/>
        <v>283</v>
      </c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6"/>
    </row>
    <row r="13" spans="1:142" ht="65.25" customHeight="1">
      <c r="A13" s="179" t="s">
        <v>256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241"/>
      <c r="AC13" s="230" t="s">
        <v>211</v>
      </c>
      <c r="AD13" s="231"/>
      <c r="AE13" s="231"/>
      <c r="AF13" s="231"/>
      <c r="AG13" s="231"/>
      <c r="AH13" s="232"/>
      <c r="AI13" s="233" t="s">
        <v>10</v>
      </c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5"/>
      <c r="AZ13" s="206">
        <v>1500</v>
      </c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8"/>
      <c r="BW13" s="206">
        <v>162.49</v>
      </c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8"/>
      <c r="CO13" s="195">
        <f>AZ13-BW13</f>
        <v>1337.51</v>
      </c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6"/>
      <c r="DI13" s="30">
        <f>AZ7+AZ8+AZ9+AZ10+AZ11+AZ12+AZ13+AZ27+AZ28+AZ29</f>
        <v>4433100</v>
      </c>
      <c r="DO13" s="30">
        <f>BW7+BW8+BW9+BW10+BW11+BW12+BW13+BW27+BW28+BW29</f>
        <v>1414270.4100000001</v>
      </c>
      <c r="DY13" s="212">
        <f>BW7+BW10+BW11+BW12</f>
        <v>1089685.98</v>
      </c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</row>
    <row r="14" spans="1:110" ht="124.5" customHeight="1">
      <c r="A14" s="179" t="s">
        <v>401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241"/>
      <c r="AC14" s="230" t="s">
        <v>211</v>
      </c>
      <c r="AD14" s="231"/>
      <c r="AE14" s="231"/>
      <c r="AF14" s="231"/>
      <c r="AG14" s="231"/>
      <c r="AH14" s="232"/>
      <c r="AI14" s="233" t="s">
        <v>275</v>
      </c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5"/>
      <c r="AZ14" s="227">
        <v>200</v>
      </c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9"/>
      <c r="BW14" s="227">
        <v>200</v>
      </c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9"/>
      <c r="CO14" s="195" t="s">
        <v>307</v>
      </c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</row>
    <row r="15" spans="1:111" s="15" customFormat="1" ht="93" customHeight="1" hidden="1">
      <c r="A15" s="43" t="s">
        <v>97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00" t="s">
        <v>211</v>
      </c>
      <c r="AD15" s="201"/>
      <c r="AE15" s="201"/>
      <c r="AF15" s="201"/>
      <c r="AG15" s="201"/>
      <c r="AH15" s="202"/>
      <c r="AI15" s="203" t="s">
        <v>387</v>
      </c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5"/>
      <c r="AZ15" s="206">
        <v>0</v>
      </c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8"/>
      <c r="BW15" s="206">
        <v>0</v>
      </c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8"/>
      <c r="CO15" s="195">
        <v>0</v>
      </c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6"/>
      <c r="DG15" s="31"/>
    </row>
    <row r="16" spans="1:111" ht="66" customHeight="1">
      <c r="A16" s="179" t="s">
        <v>98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91" t="s">
        <v>211</v>
      </c>
      <c r="AD16" s="192"/>
      <c r="AE16" s="192"/>
      <c r="AF16" s="192"/>
      <c r="AG16" s="192"/>
      <c r="AH16" s="192"/>
      <c r="AI16" s="226" t="s">
        <v>99</v>
      </c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195">
        <v>3000</v>
      </c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 t="s">
        <v>307</v>
      </c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>
        <f>AZ16</f>
        <v>3000</v>
      </c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  <c r="DG16" s="31"/>
    </row>
    <row r="17" spans="1:110" s="16" customFormat="1" ht="79.5" customHeight="1">
      <c r="A17" s="43" t="s">
        <v>402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38" t="s">
        <v>211</v>
      </c>
      <c r="AD17" s="239"/>
      <c r="AE17" s="239"/>
      <c r="AF17" s="239"/>
      <c r="AG17" s="239"/>
      <c r="AH17" s="239"/>
      <c r="AI17" s="240" t="s">
        <v>276</v>
      </c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37">
        <v>14400</v>
      </c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>
        <v>4800</v>
      </c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195">
        <f>AZ17-BW17</f>
        <v>9600</v>
      </c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</row>
    <row r="18" spans="1:110" s="16" customFormat="1" ht="108.75" customHeight="1">
      <c r="A18" s="179" t="s">
        <v>403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210" t="s">
        <v>211</v>
      </c>
      <c r="AD18" s="211"/>
      <c r="AE18" s="211"/>
      <c r="AF18" s="211"/>
      <c r="AG18" s="211"/>
      <c r="AH18" s="211"/>
      <c r="AI18" s="197" t="s">
        <v>277</v>
      </c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8">
        <v>12000</v>
      </c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9">
        <v>7025.52</v>
      </c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5">
        <f>AZ18-BW18</f>
        <v>4974.48</v>
      </c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6"/>
    </row>
    <row r="19" spans="1:111" s="16" customFormat="1" ht="98.25" customHeight="1">
      <c r="A19" s="179" t="s">
        <v>404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210" t="s">
        <v>211</v>
      </c>
      <c r="AD19" s="211"/>
      <c r="AE19" s="211"/>
      <c r="AF19" s="211"/>
      <c r="AG19" s="211"/>
      <c r="AH19" s="211"/>
      <c r="AI19" s="197" t="s">
        <v>278</v>
      </c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8">
        <v>6000</v>
      </c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9">
        <v>3600</v>
      </c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5">
        <f>AZ19-BW19</f>
        <v>2400</v>
      </c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6"/>
      <c r="DG19" s="31"/>
    </row>
    <row r="20" spans="1:111" s="16" customFormat="1" ht="127.5" customHeight="1" hidden="1">
      <c r="A20" s="179" t="s">
        <v>378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210" t="s">
        <v>211</v>
      </c>
      <c r="AD20" s="211"/>
      <c r="AE20" s="211"/>
      <c r="AF20" s="211"/>
      <c r="AG20" s="211"/>
      <c r="AH20" s="211"/>
      <c r="AI20" s="197" t="s">
        <v>377</v>
      </c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8">
        <v>0</v>
      </c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9" t="s">
        <v>307</v>
      </c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5">
        <f>AZ20</f>
        <v>0</v>
      </c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6"/>
      <c r="DG20" s="31"/>
    </row>
    <row r="21" spans="1:110" s="16" customFormat="1" ht="81.75" customHeight="1">
      <c r="A21" s="179" t="s">
        <v>421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210" t="s">
        <v>211</v>
      </c>
      <c r="AD21" s="211"/>
      <c r="AE21" s="211"/>
      <c r="AF21" s="211"/>
      <c r="AG21" s="211"/>
      <c r="AH21" s="211"/>
      <c r="AI21" s="197" t="s">
        <v>173</v>
      </c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8">
        <v>20000</v>
      </c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9">
        <v>20000</v>
      </c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5" t="s">
        <v>307</v>
      </c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6"/>
    </row>
    <row r="22" spans="1:111" s="16" customFormat="1" ht="112.5" customHeight="1">
      <c r="A22" s="179" t="s">
        <v>405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210" t="s">
        <v>211</v>
      </c>
      <c r="AD22" s="211"/>
      <c r="AE22" s="211"/>
      <c r="AF22" s="211"/>
      <c r="AG22" s="211"/>
      <c r="AH22" s="211"/>
      <c r="AI22" s="197" t="s">
        <v>388</v>
      </c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>
        <v>4000</v>
      </c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9" t="s">
        <v>307</v>
      </c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5">
        <f>AZ22</f>
        <v>4000</v>
      </c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6"/>
      <c r="DG22" s="31"/>
    </row>
    <row r="23" spans="1:110" s="16" customFormat="1" ht="70.5" customHeight="1">
      <c r="A23" s="179" t="s">
        <v>406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210" t="s">
        <v>211</v>
      </c>
      <c r="AD23" s="211"/>
      <c r="AE23" s="211"/>
      <c r="AF23" s="211"/>
      <c r="AG23" s="211"/>
      <c r="AH23" s="211"/>
      <c r="AI23" s="197" t="s">
        <v>279</v>
      </c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8">
        <v>8000</v>
      </c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9">
        <v>8000</v>
      </c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4" t="s">
        <v>307</v>
      </c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209"/>
    </row>
    <row r="24" spans="1:110" s="16" customFormat="1" ht="53.25" customHeight="1">
      <c r="A24" s="179" t="s">
        <v>407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210" t="s">
        <v>211</v>
      </c>
      <c r="AD24" s="211"/>
      <c r="AE24" s="211"/>
      <c r="AF24" s="211"/>
      <c r="AG24" s="211"/>
      <c r="AH24" s="211"/>
      <c r="AI24" s="197" t="s">
        <v>280</v>
      </c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8">
        <v>3000</v>
      </c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9" t="s">
        <v>307</v>
      </c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5">
        <f>AZ24</f>
        <v>3000</v>
      </c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6"/>
    </row>
    <row r="25" spans="1:110" s="42" customFormat="1" ht="66.75" customHeight="1" hidden="1">
      <c r="A25" s="43" t="s">
        <v>373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238" t="s">
        <v>211</v>
      </c>
      <c r="AD25" s="239"/>
      <c r="AE25" s="239"/>
      <c r="AF25" s="239"/>
      <c r="AG25" s="239"/>
      <c r="AH25" s="239"/>
      <c r="AI25" s="240" t="s">
        <v>372</v>
      </c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37">
        <v>0</v>
      </c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>
        <v>0</v>
      </c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194" t="s">
        <v>307</v>
      </c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209"/>
    </row>
    <row r="26" spans="1:110" s="16" customFormat="1" ht="81.75" customHeight="1" hidden="1">
      <c r="A26" s="179" t="s">
        <v>368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210" t="s">
        <v>211</v>
      </c>
      <c r="AD26" s="211"/>
      <c r="AE26" s="211"/>
      <c r="AF26" s="211"/>
      <c r="AG26" s="211"/>
      <c r="AH26" s="211"/>
      <c r="AI26" s="197" t="s">
        <v>366</v>
      </c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8">
        <v>0</v>
      </c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9">
        <v>0</v>
      </c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227">
        <f>AZ26-BW26</f>
        <v>0</v>
      </c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56"/>
    </row>
    <row r="27" spans="1:113" ht="81" customHeight="1">
      <c r="A27" s="179" t="s">
        <v>102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91" t="s">
        <v>211</v>
      </c>
      <c r="AD27" s="192"/>
      <c r="AE27" s="192"/>
      <c r="AF27" s="192"/>
      <c r="AG27" s="192"/>
      <c r="AH27" s="192"/>
      <c r="AI27" s="226" t="s">
        <v>103</v>
      </c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195">
        <v>159900</v>
      </c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>
        <v>23224.04</v>
      </c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>
        <f>AZ27-BW27</f>
        <v>136675.96</v>
      </c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6"/>
      <c r="DI27" s="30"/>
    </row>
    <row r="28" spans="1:143" ht="114" customHeight="1">
      <c r="A28" s="179" t="s">
        <v>105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91" t="s">
        <v>211</v>
      </c>
      <c r="AD28" s="192"/>
      <c r="AE28" s="192"/>
      <c r="AF28" s="192"/>
      <c r="AG28" s="192"/>
      <c r="AH28" s="192"/>
      <c r="AI28" s="226" t="s">
        <v>104</v>
      </c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195">
        <v>48300</v>
      </c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>
        <v>4255.3</v>
      </c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>
        <f>AZ28-BW28</f>
        <v>44044.7</v>
      </c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6"/>
      <c r="DI28" s="30">
        <f>AZ27+AZ28</f>
        <v>208200</v>
      </c>
      <c r="DO28" s="30">
        <f>BW27+BW28</f>
        <v>27479.34</v>
      </c>
      <c r="DX28" s="212">
        <f>CO27+CO28</f>
        <v>180720.65999999997</v>
      </c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</row>
    <row r="29" spans="1:110" ht="96" customHeight="1" hidden="1">
      <c r="A29" s="179" t="s">
        <v>267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91" t="s">
        <v>211</v>
      </c>
      <c r="AD29" s="192"/>
      <c r="AE29" s="192"/>
      <c r="AF29" s="192"/>
      <c r="AG29" s="192"/>
      <c r="AH29" s="192"/>
      <c r="AI29" s="193" t="s">
        <v>268</v>
      </c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5">
        <v>0</v>
      </c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>
        <v>0</v>
      </c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 t="s">
        <v>307</v>
      </c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6"/>
    </row>
    <row r="30" spans="1:110" ht="96.75" customHeight="1">
      <c r="A30" s="179" t="s">
        <v>408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91" t="s">
        <v>211</v>
      </c>
      <c r="AD30" s="192"/>
      <c r="AE30" s="192"/>
      <c r="AF30" s="192"/>
      <c r="AG30" s="192"/>
      <c r="AH30" s="192"/>
      <c r="AI30" s="193" t="s">
        <v>281</v>
      </c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5">
        <v>5000</v>
      </c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 t="s">
        <v>307</v>
      </c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>
        <f>AZ30</f>
        <v>5000</v>
      </c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6"/>
    </row>
    <row r="31" spans="1:111" s="15" customFormat="1" ht="99.75" customHeight="1">
      <c r="A31" s="179" t="s">
        <v>409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200" t="s">
        <v>211</v>
      </c>
      <c r="AD31" s="201"/>
      <c r="AE31" s="201"/>
      <c r="AF31" s="201"/>
      <c r="AG31" s="201"/>
      <c r="AH31" s="202"/>
      <c r="AI31" s="203" t="s">
        <v>282</v>
      </c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5"/>
      <c r="AZ31" s="206">
        <v>5000</v>
      </c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8"/>
      <c r="BW31" s="206" t="s">
        <v>307</v>
      </c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8"/>
      <c r="CO31" s="206">
        <f>AZ31</f>
        <v>5000</v>
      </c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36"/>
      <c r="DG31" s="32"/>
    </row>
    <row r="32" spans="1:111" ht="22.5" customHeight="1" hidden="1">
      <c r="A32" s="43" t="s">
        <v>97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230" t="s">
        <v>211</v>
      </c>
      <c r="AD32" s="231"/>
      <c r="AE32" s="231"/>
      <c r="AF32" s="231"/>
      <c r="AG32" s="231"/>
      <c r="AH32" s="232"/>
      <c r="AI32" s="233" t="s">
        <v>106</v>
      </c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5"/>
      <c r="AZ32" s="227">
        <v>0</v>
      </c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9"/>
      <c r="BW32" s="227">
        <v>0</v>
      </c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9"/>
      <c r="CO32" s="195" t="s">
        <v>307</v>
      </c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6"/>
      <c r="DG32" s="31"/>
    </row>
    <row r="33" spans="1:110" s="15" customFormat="1" ht="108.75" customHeight="1" hidden="1">
      <c r="A33" s="179" t="s">
        <v>272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200" t="s">
        <v>211</v>
      </c>
      <c r="AD33" s="201"/>
      <c r="AE33" s="201"/>
      <c r="AF33" s="201"/>
      <c r="AG33" s="201"/>
      <c r="AH33" s="202"/>
      <c r="AI33" s="203" t="s">
        <v>283</v>
      </c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5"/>
      <c r="AZ33" s="206">
        <v>0</v>
      </c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8"/>
      <c r="BW33" s="206" t="s">
        <v>307</v>
      </c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8"/>
      <c r="CO33" s="195">
        <f>AZ33</f>
        <v>0</v>
      </c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6"/>
    </row>
    <row r="34" spans="1:119" ht="79.5" customHeight="1">
      <c r="A34" s="179" t="s">
        <v>410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230" t="s">
        <v>211</v>
      </c>
      <c r="AD34" s="231"/>
      <c r="AE34" s="231"/>
      <c r="AF34" s="231"/>
      <c r="AG34" s="231"/>
      <c r="AH34" s="232"/>
      <c r="AI34" s="233" t="s">
        <v>284</v>
      </c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5"/>
      <c r="AZ34" s="206">
        <v>956100</v>
      </c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8"/>
      <c r="BW34" s="206">
        <v>476526.02</v>
      </c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8"/>
      <c r="CO34" s="195">
        <f>AZ34-BW34</f>
        <v>479573.98</v>
      </c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6"/>
      <c r="DG34" s="18"/>
      <c r="DI34" s="30"/>
      <c r="DO34" s="30"/>
    </row>
    <row r="35" spans="1:111" ht="82.5" customHeight="1">
      <c r="A35" s="179" t="s">
        <v>411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230" t="s">
        <v>211</v>
      </c>
      <c r="AD35" s="231"/>
      <c r="AE35" s="231"/>
      <c r="AF35" s="231"/>
      <c r="AG35" s="231"/>
      <c r="AH35" s="232"/>
      <c r="AI35" s="233" t="s">
        <v>285</v>
      </c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5"/>
      <c r="AZ35" s="206">
        <v>180000</v>
      </c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8"/>
      <c r="BW35" s="227">
        <v>37950</v>
      </c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9"/>
      <c r="CO35" s="195">
        <f>AZ35-BW35</f>
        <v>142050</v>
      </c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6"/>
      <c r="DG35" s="18"/>
    </row>
    <row r="36" spans="1:111" ht="85.5" customHeight="1">
      <c r="A36" s="179" t="s">
        <v>412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230" t="s">
        <v>211</v>
      </c>
      <c r="AD36" s="231"/>
      <c r="AE36" s="231"/>
      <c r="AF36" s="231"/>
      <c r="AG36" s="231"/>
      <c r="AH36" s="232"/>
      <c r="AI36" s="233" t="s">
        <v>286</v>
      </c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5"/>
      <c r="AZ36" s="206">
        <v>10000</v>
      </c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8"/>
      <c r="BW36" s="227" t="s">
        <v>307</v>
      </c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9"/>
      <c r="CO36" s="195">
        <f aca="true" t="shared" si="1" ref="CO36:CO42">AZ36</f>
        <v>10000</v>
      </c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6"/>
      <c r="DG36" s="18"/>
    </row>
    <row r="37" spans="1:111" ht="82.5" customHeight="1">
      <c r="A37" s="179" t="s">
        <v>413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230" t="s">
        <v>211</v>
      </c>
      <c r="AD37" s="231"/>
      <c r="AE37" s="231"/>
      <c r="AF37" s="231"/>
      <c r="AG37" s="231"/>
      <c r="AH37" s="232"/>
      <c r="AI37" s="233" t="s">
        <v>287</v>
      </c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5"/>
      <c r="AZ37" s="206">
        <v>243335.64</v>
      </c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8"/>
      <c r="BW37" s="227">
        <v>99975.38</v>
      </c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9"/>
      <c r="CO37" s="195">
        <f>AZ37-BW37</f>
        <v>143360.26</v>
      </c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6"/>
      <c r="DG37" s="18"/>
    </row>
    <row r="38" spans="1:111" ht="111" customHeight="1">
      <c r="A38" s="43" t="s">
        <v>414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200" t="s">
        <v>211</v>
      </c>
      <c r="AD38" s="201"/>
      <c r="AE38" s="201"/>
      <c r="AF38" s="201"/>
      <c r="AG38" s="201"/>
      <c r="AH38" s="202"/>
      <c r="AI38" s="203" t="s">
        <v>389</v>
      </c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5"/>
      <c r="AZ38" s="206">
        <v>800000</v>
      </c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8"/>
      <c r="BW38" s="206">
        <v>489789.26</v>
      </c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8"/>
      <c r="CO38" s="194">
        <f t="shared" si="1"/>
        <v>800000</v>
      </c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209"/>
      <c r="DG38" s="18"/>
    </row>
    <row r="39" spans="1:111" ht="96.75" customHeight="1">
      <c r="A39" s="43" t="s">
        <v>415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200" t="s">
        <v>211</v>
      </c>
      <c r="AD39" s="201"/>
      <c r="AE39" s="201"/>
      <c r="AF39" s="201"/>
      <c r="AG39" s="201"/>
      <c r="AH39" s="202"/>
      <c r="AI39" s="203" t="s">
        <v>390</v>
      </c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5"/>
      <c r="AZ39" s="206">
        <v>15019500</v>
      </c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8"/>
      <c r="BW39" s="206" t="s">
        <v>307</v>
      </c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8"/>
      <c r="CO39" s="194">
        <f t="shared" si="1"/>
        <v>15019500</v>
      </c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209"/>
      <c r="DG39" s="18"/>
    </row>
    <row r="40" spans="1:110" ht="87.75" customHeight="1">
      <c r="A40" s="179" t="s">
        <v>416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230" t="s">
        <v>211</v>
      </c>
      <c r="AD40" s="231"/>
      <c r="AE40" s="231"/>
      <c r="AF40" s="231"/>
      <c r="AG40" s="231"/>
      <c r="AH40" s="232"/>
      <c r="AI40" s="233" t="s">
        <v>391</v>
      </c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5"/>
      <c r="AZ40" s="206">
        <v>31000</v>
      </c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8"/>
      <c r="BW40" s="227">
        <v>15500</v>
      </c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9"/>
      <c r="CO40" s="195">
        <f>AZ40-BW40</f>
        <v>15500</v>
      </c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6"/>
    </row>
    <row r="41" spans="1:110" ht="110.25" customHeight="1">
      <c r="A41" s="179" t="s">
        <v>422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91" t="s">
        <v>211</v>
      </c>
      <c r="AD41" s="192"/>
      <c r="AE41" s="192"/>
      <c r="AF41" s="192"/>
      <c r="AG41" s="192"/>
      <c r="AH41" s="192"/>
      <c r="AI41" s="193" t="s">
        <v>288</v>
      </c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4">
        <v>16000</v>
      </c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5" t="s">
        <v>307</v>
      </c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>
        <f t="shared" si="1"/>
        <v>16000</v>
      </c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6"/>
    </row>
    <row r="42" spans="1:110" ht="108.75" customHeight="1">
      <c r="A42" s="179" t="s">
        <v>417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91" t="s">
        <v>211</v>
      </c>
      <c r="AD42" s="192"/>
      <c r="AE42" s="192"/>
      <c r="AF42" s="192"/>
      <c r="AG42" s="192"/>
      <c r="AH42" s="192"/>
      <c r="AI42" s="193" t="s">
        <v>392</v>
      </c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4">
        <v>2000</v>
      </c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5" t="s">
        <v>307</v>
      </c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>
        <f t="shared" si="1"/>
        <v>2000</v>
      </c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6"/>
    </row>
    <row r="43" spans="1:110" s="15" customFormat="1" ht="94.5" customHeight="1">
      <c r="A43" s="179" t="s">
        <v>273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224" t="s">
        <v>211</v>
      </c>
      <c r="AD43" s="225"/>
      <c r="AE43" s="225"/>
      <c r="AF43" s="225"/>
      <c r="AG43" s="225"/>
      <c r="AH43" s="225"/>
      <c r="AI43" s="226" t="s">
        <v>289</v>
      </c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194">
        <v>3481000</v>
      </c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>
        <v>1411468.08</v>
      </c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5">
        <f>AZ43-BW43</f>
        <v>2069531.92</v>
      </c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6"/>
    </row>
    <row r="44" spans="1:113" s="15" customFormat="1" ht="54" customHeight="1" hidden="1">
      <c r="A44" s="179" t="s">
        <v>355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224" t="s">
        <v>211</v>
      </c>
      <c r="AD44" s="225"/>
      <c r="AE44" s="225"/>
      <c r="AF44" s="225"/>
      <c r="AG44" s="225"/>
      <c r="AH44" s="225"/>
      <c r="AI44" s="226" t="s">
        <v>354</v>
      </c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194">
        <v>0</v>
      </c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>
        <v>0</v>
      </c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5" t="s">
        <v>307</v>
      </c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6"/>
      <c r="DI44" s="41">
        <f>BW43+BW44</f>
        <v>1411468.08</v>
      </c>
    </row>
    <row r="45" spans="1:110" s="15" customFormat="1" ht="15" customHeight="1" hidden="1">
      <c r="A45" s="179" t="s">
        <v>357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224" t="s">
        <v>211</v>
      </c>
      <c r="AD45" s="225"/>
      <c r="AE45" s="225"/>
      <c r="AF45" s="225"/>
      <c r="AG45" s="225"/>
      <c r="AH45" s="225"/>
      <c r="AI45" s="226" t="s">
        <v>356</v>
      </c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194">
        <v>0</v>
      </c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>
        <v>0</v>
      </c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5">
        <f>AZ45-BW45</f>
        <v>0</v>
      </c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6"/>
    </row>
    <row r="46" spans="1:110" s="15" customFormat="1" ht="121.5" customHeight="1" hidden="1">
      <c r="A46" s="179" t="s">
        <v>369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224" t="s">
        <v>211</v>
      </c>
      <c r="AD46" s="225"/>
      <c r="AE46" s="225"/>
      <c r="AF46" s="225"/>
      <c r="AG46" s="225"/>
      <c r="AH46" s="225"/>
      <c r="AI46" s="226" t="s">
        <v>367</v>
      </c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194">
        <v>0</v>
      </c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>
        <v>0</v>
      </c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5" t="s">
        <v>307</v>
      </c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6"/>
    </row>
    <row r="47" spans="1:113" s="15" customFormat="1" ht="140.25" customHeight="1">
      <c r="A47" s="179" t="s">
        <v>394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224" t="s">
        <v>211</v>
      </c>
      <c r="AD47" s="225"/>
      <c r="AE47" s="225"/>
      <c r="AF47" s="225"/>
      <c r="AG47" s="225"/>
      <c r="AH47" s="225"/>
      <c r="AI47" s="226" t="s">
        <v>393</v>
      </c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194">
        <v>64000</v>
      </c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>
        <v>21336.76</v>
      </c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5">
        <f>AZ47-BW47</f>
        <v>42663.240000000005</v>
      </c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6"/>
      <c r="DI47" s="41"/>
    </row>
    <row r="48" spans="1:110" ht="75" customHeight="1" thickBot="1">
      <c r="A48" s="179" t="s">
        <v>418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80" t="s">
        <v>211</v>
      </c>
      <c r="AD48" s="181"/>
      <c r="AE48" s="181"/>
      <c r="AF48" s="181"/>
      <c r="AG48" s="181"/>
      <c r="AH48" s="182"/>
      <c r="AI48" s="183" t="s">
        <v>290</v>
      </c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5"/>
      <c r="AZ48" s="186">
        <v>5000</v>
      </c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8"/>
      <c r="BW48" s="186" t="s">
        <v>307</v>
      </c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8"/>
      <c r="CO48" s="189">
        <f>AZ48</f>
        <v>5000</v>
      </c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90"/>
    </row>
    <row r="49" spans="1:110" ht="87.75" customHeight="1" thickBot="1">
      <c r="A49" s="179" t="s">
        <v>396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80" t="s">
        <v>211</v>
      </c>
      <c r="AD49" s="181"/>
      <c r="AE49" s="181"/>
      <c r="AF49" s="181"/>
      <c r="AG49" s="181"/>
      <c r="AH49" s="182"/>
      <c r="AI49" s="183" t="s">
        <v>395</v>
      </c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5"/>
      <c r="AZ49" s="186">
        <v>47370</v>
      </c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8"/>
      <c r="BW49" s="186">
        <v>24721</v>
      </c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8"/>
      <c r="CO49" s="189">
        <f>AZ49-BW49</f>
        <v>22649</v>
      </c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90"/>
    </row>
    <row r="50" spans="1:110" ht="7.5" customHeight="1" thickBo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18"/>
      <c r="AD50" s="19"/>
      <c r="AE50" s="19"/>
      <c r="AF50" s="19"/>
      <c r="AG50" s="19"/>
      <c r="AH50" s="18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</row>
    <row r="51" spans="1:123" ht="22.5" customHeight="1" thickBot="1">
      <c r="A51" s="179" t="s">
        <v>236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214" t="s">
        <v>212</v>
      </c>
      <c r="AD51" s="215"/>
      <c r="AE51" s="215"/>
      <c r="AF51" s="215"/>
      <c r="AG51" s="215"/>
      <c r="AH51" s="216"/>
      <c r="AI51" s="217" t="s">
        <v>204</v>
      </c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9"/>
      <c r="AZ51" s="220">
        <f>'стр.1'!BC13-Лист1!AZ5</f>
        <v>-50305.640000000596</v>
      </c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0">
        <f>'стр.1'!BW13-Лист1!BW5</f>
        <v>109799.87000000011</v>
      </c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0" t="s">
        <v>204</v>
      </c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3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</row>
  </sheetData>
  <sheetProtection/>
  <mergeCells count="292">
    <mergeCell ref="A25:AB25"/>
    <mergeCell ref="AC25:AH25"/>
    <mergeCell ref="AI25:AY25"/>
    <mergeCell ref="AZ25:BV25"/>
    <mergeCell ref="BW25:CN25"/>
    <mergeCell ref="CO25:DF25"/>
    <mergeCell ref="AI26:AY26"/>
    <mergeCell ref="AZ26:BV26"/>
    <mergeCell ref="BW26:CN26"/>
    <mergeCell ref="CO26:DF26"/>
    <mergeCell ref="A46:AB46"/>
    <mergeCell ref="AC46:AH46"/>
    <mergeCell ref="AI46:AY46"/>
    <mergeCell ref="AZ46:BV46"/>
    <mergeCell ref="BW46:CN46"/>
    <mergeCell ref="CO46:DF46"/>
    <mergeCell ref="A45:AB45"/>
    <mergeCell ref="AC45:AH45"/>
    <mergeCell ref="AI45:AY45"/>
    <mergeCell ref="AZ45:BV45"/>
    <mergeCell ref="BW45:CN45"/>
    <mergeCell ref="CO45:DF45"/>
    <mergeCell ref="A44:AB44"/>
    <mergeCell ref="AC44:AH44"/>
    <mergeCell ref="AI44:AY44"/>
    <mergeCell ref="AZ44:BV44"/>
    <mergeCell ref="BW44:CN44"/>
    <mergeCell ref="CO44:DF44"/>
    <mergeCell ref="AI29:AY29"/>
    <mergeCell ref="AZ29:BV29"/>
    <mergeCell ref="A47:AB47"/>
    <mergeCell ref="AC47:AH47"/>
    <mergeCell ref="AI47:AY47"/>
    <mergeCell ref="AZ47:BV47"/>
    <mergeCell ref="AI40:AY40"/>
    <mergeCell ref="AZ40:BV40"/>
    <mergeCell ref="A41:AB41"/>
    <mergeCell ref="AC41:AH41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BW28:CN28"/>
    <mergeCell ref="CO28:DF28"/>
    <mergeCell ref="BW30:CN30"/>
    <mergeCell ref="CO30:DF30"/>
    <mergeCell ref="BW29:CN29"/>
    <mergeCell ref="CO29:DF29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7:CN37"/>
    <mergeCell ref="CO37:DF37"/>
    <mergeCell ref="BW40:CN40"/>
    <mergeCell ref="CO40:DF40"/>
    <mergeCell ref="A37:AB37"/>
    <mergeCell ref="AC37:AH37"/>
    <mergeCell ref="A40:AB40"/>
    <mergeCell ref="AC40:AH40"/>
    <mergeCell ref="AI37:AY37"/>
    <mergeCell ref="AZ37:BV37"/>
    <mergeCell ref="CO41:DF41"/>
    <mergeCell ref="A43:AB43"/>
    <mergeCell ref="AC43:AH43"/>
    <mergeCell ref="AI43:AY43"/>
    <mergeCell ref="AZ43:BV43"/>
    <mergeCell ref="BW43:CN43"/>
    <mergeCell ref="CO43:DF43"/>
    <mergeCell ref="BW41:CN41"/>
    <mergeCell ref="AZ41:BV41"/>
    <mergeCell ref="AI41:AY41"/>
    <mergeCell ref="DI51:DS51"/>
    <mergeCell ref="BW49:CN49"/>
    <mergeCell ref="CO49:DF49"/>
    <mergeCell ref="BW51:CN51"/>
    <mergeCell ref="CO51:DF51"/>
    <mergeCell ref="BW47:CN47"/>
    <mergeCell ref="CO47:DF47"/>
    <mergeCell ref="DY13:EL13"/>
    <mergeCell ref="DX28:EM28"/>
    <mergeCell ref="A49:AB49"/>
    <mergeCell ref="A51:AB51"/>
    <mergeCell ref="AC51:AH51"/>
    <mergeCell ref="AI51:AY51"/>
    <mergeCell ref="AZ51:BV51"/>
    <mergeCell ref="AC49:AH49"/>
    <mergeCell ref="AI49:AY49"/>
    <mergeCell ref="AZ49:BV49"/>
    <mergeCell ref="A20:AB20"/>
    <mergeCell ref="AC20:AH20"/>
    <mergeCell ref="AI20:AY20"/>
    <mergeCell ref="AZ20:BV20"/>
    <mergeCell ref="BW20:CN20"/>
    <mergeCell ref="CO20:DF20"/>
    <mergeCell ref="A38:AB38"/>
    <mergeCell ref="AC38:AH38"/>
    <mergeCell ref="AI38:AY38"/>
    <mergeCell ref="AZ38:BV38"/>
    <mergeCell ref="BW38:CN38"/>
    <mergeCell ref="CO38:DF38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42:AB42"/>
    <mergeCell ref="AC42:AH42"/>
    <mergeCell ref="AI42:AY42"/>
    <mergeCell ref="AZ42:BV42"/>
    <mergeCell ref="BW42:CN42"/>
    <mergeCell ref="CO42:DF42"/>
    <mergeCell ref="A48:AB48"/>
    <mergeCell ref="AC48:AH48"/>
    <mergeCell ref="AI48:AY48"/>
    <mergeCell ref="AZ48:BV48"/>
    <mergeCell ref="BW48:CN48"/>
    <mergeCell ref="CO48:DF48"/>
  </mergeCells>
  <printOptions/>
  <pageMargins left="0.75" right="0.2" top="0.62" bottom="0.26" header="0.5" footer="0.24"/>
  <pageSetup horizontalDpi="600" verticalDpi="600" orientation="portrait" paperSize="9" scale="48" r:id="rId1"/>
  <rowBreaks count="1" manualBreakCount="1">
    <brk id="27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23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115</v>
      </c>
    </row>
    <row r="2" spans="1:110" s="3" customFormat="1" ht="21" customHeight="1">
      <c r="A2" s="337" t="s">
        <v>303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</row>
    <row r="3" spans="1:110" ht="54" customHeight="1">
      <c r="A3" s="330" t="s">
        <v>198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 t="s">
        <v>199</v>
      </c>
      <c r="AD3" s="324"/>
      <c r="AE3" s="324"/>
      <c r="AF3" s="324"/>
      <c r="AG3" s="324"/>
      <c r="AH3" s="324"/>
      <c r="AI3" s="324" t="s">
        <v>304</v>
      </c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 t="s">
        <v>239</v>
      </c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 t="s">
        <v>200</v>
      </c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 t="s">
        <v>201</v>
      </c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5"/>
    </row>
    <row r="4" spans="1:110" s="9" customFormat="1" ht="12" customHeight="1" thickBot="1">
      <c r="A4" s="331">
        <v>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11">
        <v>2</v>
      </c>
      <c r="AD4" s="311"/>
      <c r="AE4" s="311"/>
      <c r="AF4" s="311"/>
      <c r="AG4" s="311"/>
      <c r="AH4" s="311"/>
      <c r="AI4" s="311">
        <v>3</v>
      </c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>
        <v>4</v>
      </c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>
        <v>5</v>
      </c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>
        <v>6</v>
      </c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9"/>
    </row>
    <row r="5" spans="1:110" ht="22.5" customHeight="1">
      <c r="A5" s="333" t="s">
        <v>174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4"/>
      <c r="AC5" s="335" t="s">
        <v>235</v>
      </c>
      <c r="AD5" s="328"/>
      <c r="AE5" s="328"/>
      <c r="AF5" s="328"/>
      <c r="AG5" s="328"/>
      <c r="AH5" s="328"/>
      <c r="AI5" s="328" t="s">
        <v>204</v>
      </c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0">
        <f>AZ29</f>
        <v>50305.640000000596</v>
      </c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0">
        <f>BW29</f>
        <v>-109799.87000000011</v>
      </c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0" t="s">
        <v>307</v>
      </c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321"/>
      <c r="DE5" s="321"/>
      <c r="DF5" s="329"/>
    </row>
    <row r="6" spans="1:110" ht="12" customHeight="1">
      <c r="A6" s="293" t="s">
        <v>202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4"/>
      <c r="AC6" s="302" t="s">
        <v>214</v>
      </c>
      <c r="AD6" s="287"/>
      <c r="AE6" s="287"/>
      <c r="AF6" s="287"/>
      <c r="AG6" s="287"/>
      <c r="AH6" s="288"/>
      <c r="AI6" s="286" t="s">
        <v>204</v>
      </c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8"/>
      <c r="AZ6" s="312" t="s">
        <v>307</v>
      </c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6"/>
      <c r="BW6" s="312" t="s">
        <v>307</v>
      </c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6"/>
      <c r="CO6" s="312" t="s">
        <v>307</v>
      </c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26"/>
    </row>
    <row r="7" spans="1:110" ht="22.5" customHeight="1">
      <c r="A7" s="299" t="s">
        <v>175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300"/>
      <c r="AC7" s="303"/>
      <c r="AD7" s="273"/>
      <c r="AE7" s="273"/>
      <c r="AF7" s="273"/>
      <c r="AG7" s="273"/>
      <c r="AH7" s="290"/>
      <c r="AI7" s="289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90"/>
      <c r="AZ7" s="317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318"/>
      <c r="BW7" s="317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318"/>
      <c r="CO7" s="317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327"/>
    </row>
    <row r="8" spans="1:110" ht="15" customHeight="1">
      <c r="A8" s="297" t="s">
        <v>213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8"/>
      <c r="AC8" s="302" t="s">
        <v>214</v>
      </c>
      <c r="AD8" s="287"/>
      <c r="AE8" s="287"/>
      <c r="AF8" s="287"/>
      <c r="AG8" s="287"/>
      <c r="AH8" s="288"/>
      <c r="AI8" s="286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8"/>
      <c r="AZ8" s="312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22"/>
      <c r="BW8" s="312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22"/>
      <c r="CO8" s="312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4"/>
    </row>
    <row r="9" spans="1:110" ht="57.75" customHeight="1" hidden="1">
      <c r="A9" s="304" t="s">
        <v>318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5"/>
      <c r="AC9" s="303"/>
      <c r="AD9" s="273"/>
      <c r="AE9" s="273"/>
      <c r="AF9" s="273"/>
      <c r="AG9" s="273"/>
      <c r="AH9" s="290"/>
      <c r="AI9" s="289" t="s">
        <v>121</v>
      </c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90"/>
      <c r="AZ9" s="308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23"/>
      <c r="BW9" s="308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23"/>
      <c r="CO9" s="308" t="s">
        <v>307</v>
      </c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10"/>
    </row>
    <row r="10" spans="1:110" ht="56.25" customHeight="1" hidden="1">
      <c r="A10" s="306" t="s">
        <v>327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7"/>
      <c r="AC10" s="280" t="s">
        <v>328</v>
      </c>
      <c r="AD10" s="279"/>
      <c r="AE10" s="279"/>
      <c r="AF10" s="279"/>
      <c r="AG10" s="279"/>
      <c r="AH10" s="279"/>
      <c r="AI10" s="279" t="s">
        <v>329</v>
      </c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 t="s">
        <v>307</v>
      </c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301"/>
    </row>
    <row r="11" spans="1:110" ht="15" customHeight="1">
      <c r="A11" s="282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3"/>
      <c r="AC11" s="280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69" t="s">
        <v>307</v>
      </c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 t="s">
        <v>307</v>
      </c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 t="s">
        <v>307</v>
      </c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70"/>
    </row>
    <row r="12" spans="1:110" ht="15" customHeight="1">
      <c r="A12" s="282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3"/>
      <c r="AC12" s="280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69" t="s">
        <v>307</v>
      </c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 t="s">
        <v>307</v>
      </c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 t="s">
        <v>307</v>
      </c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70"/>
    </row>
    <row r="13" spans="1:110" ht="15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80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69" t="s">
        <v>307</v>
      </c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 t="s">
        <v>307</v>
      </c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 t="s">
        <v>307</v>
      </c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70"/>
    </row>
    <row r="14" spans="1:110" ht="1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  <c r="AC14" s="280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69" t="s">
        <v>307</v>
      </c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 t="s">
        <v>307</v>
      </c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 t="s">
        <v>307</v>
      </c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70"/>
    </row>
    <row r="15" spans="1:110" ht="1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  <c r="AC15" s="280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69" t="s">
        <v>307</v>
      </c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 t="s">
        <v>307</v>
      </c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 t="s">
        <v>307</v>
      </c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70"/>
    </row>
    <row r="16" spans="1:110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  <c r="AC16" s="280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69" t="s">
        <v>307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 t="s">
        <v>307</v>
      </c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 t="s">
        <v>307</v>
      </c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70"/>
    </row>
    <row r="17" spans="1:110" ht="1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  <c r="AC17" s="280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 t="s">
        <v>307</v>
      </c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 t="s">
        <v>307</v>
      </c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70"/>
    </row>
    <row r="18" spans="1:110" ht="1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280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69" t="s">
        <v>307</v>
      </c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 t="s">
        <v>307</v>
      </c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 t="s">
        <v>307</v>
      </c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70"/>
    </row>
    <row r="19" spans="1:110" ht="1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  <c r="AC19" s="280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69" t="s">
        <v>307</v>
      </c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 t="s">
        <v>307</v>
      </c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 t="s">
        <v>307</v>
      </c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70"/>
    </row>
    <row r="20" spans="1:110" ht="1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3"/>
      <c r="AC20" s="280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69" t="s">
        <v>307</v>
      </c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 t="s">
        <v>307</v>
      </c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 t="s">
        <v>307</v>
      </c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70"/>
    </row>
    <row r="21" spans="1:110" ht="15" customHeight="1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  <c r="AC21" s="280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69" t="s">
        <v>307</v>
      </c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 t="s">
        <v>307</v>
      </c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 t="s">
        <v>307</v>
      </c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70"/>
    </row>
    <row r="22" spans="1:110" ht="22.5" customHeight="1">
      <c r="A22" s="291" t="s">
        <v>176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2"/>
      <c r="AC22" s="280" t="s">
        <v>215</v>
      </c>
      <c r="AD22" s="279"/>
      <c r="AE22" s="279"/>
      <c r="AF22" s="279"/>
      <c r="AG22" s="279"/>
      <c r="AH22" s="279"/>
      <c r="AI22" s="279" t="s">
        <v>204</v>
      </c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69" t="s">
        <v>307</v>
      </c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 t="s">
        <v>307</v>
      </c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 t="s">
        <v>307</v>
      </c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70"/>
    </row>
    <row r="23" spans="1:110" ht="12" customHeight="1">
      <c r="A23" s="293" t="s">
        <v>213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4"/>
      <c r="AC23" s="302"/>
      <c r="AD23" s="287"/>
      <c r="AE23" s="287"/>
      <c r="AF23" s="287"/>
      <c r="AG23" s="287"/>
      <c r="AH23" s="288"/>
      <c r="AI23" s="286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8"/>
      <c r="AZ23" s="336" t="s">
        <v>307</v>
      </c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6"/>
      <c r="BW23" s="336" t="s">
        <v>307</v>
      </c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6"/>
      <c r="CO23" s="336" t="s">
        <v>307</v>
      </c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26"/>
    </row>
    <row r="24" spans="1:110" ht="15" customHeight="1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6"/>
      <c r="AC24" s="303"/>
      <c r="AD24" s="273"/>
      <c r="AE24" s="273"/>
      <c r="AF24" s="273"/>
      <c r="AG24" s="273"/>
      <c r="AH24" s="290"/>
      <c r="AI24" s="289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90"/>
      <c r="AZ24" s="317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318"/>
      <c r="BW24" s="317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318"/>
      <c r="CO24" s="317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327"/>
    </row>
    <row r="25" spans="1:110" ht="15" customHeight="1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80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69" t="s">
        <v>307</v>
      </c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 t="s">
        <v>307</v>
      </c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 t="s">
        <v>307</v>
      </c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70"/>
    </row>
    <row r="26" spans="1:110" ht="1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80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69" t="s">
        <v>307</v>
      </c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 t="s">
        <v>307</v>
      </c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 t="s">
        <v>307</v>
      </c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70"/>
    </row>
    <row r="27" spans="1:110" ht="15" customHeight="1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3"/>
      <c r="AC27" s="280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69" t="s">
        <v>307</v>
      </c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 t="s">
        <v>307</v>
      </c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 t="s">
        <v>307</v>
      </c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70"/>
    </row>
    <row r="28" spans="1:110" ht="15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3"/>
      <c r="AC28" s="280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69" t="s">
        <v>307</v>
      </c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 t="s">
        <v>307</v>
      </c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 t="s">
        <v>307</v>
      </c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70"/>
    </row>
    <row r="29" spans="1:110" ht="15" customHeight="1">
      <c r="A29" s="10" t="s">
        <v>216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0" t="s">
        <v>217</v>
      </c>
      <c r="AD29" s="279"/>
      <c r="AE29" s="279"/>
      <c r="AF29" s="279"/>
      <c r="AG29" s="279"/>
      <c r="AH29" s="279"/>
      <c r="AI29" s="279" t="s">
        <v>295</v>
      </c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81">
        <f>AZ30+AZ32</f>
        <v>50305.640000000596</v>
      </c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81">
        <f>BW30+BW32</f>
        <v>-109799.87000000011</v>
      </c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81">
        <f>AZ29-BW29</f>
        <v>160105.5100000007</v>
      </c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70"/>
    </row>
    <row r="30" spans="1:110" ht="21.75" customHeight="1">
      <c r="A30" s="284" t="s">
        <v>3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5"/>
      <c r="AC30" s="280" t="s">
        <v>218</v>
      </c>
      <c r="AD30" s="279"/>
      <c r="AE30" s="279"/>
      <c r="AF30" s="279"/>
      <c r="AG30" s="279"/>
      <c r="AH30" s="279"/>
      <c r="AI30" s="279" t="s">
        <v>293</v>
      </c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81">
        <f>0-('стр.1'!BC13+AZ9)</f>
        <v>-25318700</v>
      </c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344">
        <v>-4700962.17</v>
      </c>
      <c r="BX30" s="345"/>
      <c r="BY30" s="345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345"/>
      <c r="CK30" s="345"/>
      <c r="CL30" s="345"/>
      <c r="CM30" s="345"/>
      <c r="CN30" s="345"/>
      <c r="CO30" s="269" t="s">
        <v>204</v>
      </c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70"/>
    </row>
    <row r="31" spans="1:110" ht="15" customHeight="1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8"/>
      <c r="AC31" s="259"/>
      <c r="AD31" s="260"/>
      <c r="AE31" s="260"/>
      <c r="AF31" s="260"/>
      <c r="AG31" s="260"/>
      <c r="AH31" s="261"/>
      <c r="AI31" s="262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1"/>
      <c r="AZ31" s="263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5"/>
      <c r="BW31" s="266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8"/>
      <c r="CO31" s="269" t="s">
        <v>204</v>
      </c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70"/>
    </row>
    <row r="32" spans="1:110" ht="24" customHeight="1" thickBot="1">
      <c r="A32" s="342" t="s">
        <v>4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3"/>
      <c r="AC32" s="347" t="s">
        <v>219</v>
      </c>
      <c r="AD32" s="346"/>
      <c r="AE32" s="346"/>
      <c r="AF32" s="346"/>
      <c r="AG32" s="346"/>
      <c r="AH32" s="346"/>
      <c r="AI32" s="346" t="s">
        <v>294</v>
      </c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8">
        <f>Лист1!AZ5</f>
        <v>25369005.64</v>
      </c>
      <c r="BA32" s="340"/>
      <c r="BB32" s="340"/>
      <c r="BC32" s="340"/>
      <c r="BD32" s="340"/>
      <c r="BE32" s="340"/>
      <c r="BF32" s="340"/>
      <c r="BG32" s="340"/>
      <c r="BH32" s="340"/>
      <c r="BI32" s="340"/>
      <c r="BJ32" s="340"/>
      <c r="BK32" s="340"/>
      <c r="BL32" s="340"/>
      <c r="BM32" s="340"/>
      <c r="BN32" s="340"/>
      <c r="BO32" s="340"/>
      <c r="BP32" s="340"/>
      <c r="BQ32" s="340"/>
      <c r="BR32" s="340"/>
      <c r="BS32" s="340"/>
      <c r="BT32" s="340"/>
      <c r="BU32" s="340"/>
      <c r="BV32" s="340"/>
      <c r="BW32" s="338">
        <v>4591162.3</v>
      </c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40" t="s">
        <v>204</v>
      </c>
      <c r="CP32" s="340"/>
      <c r="CQ32" s="340"/>
      <c r="CR32" s="340"/>
      <c r="CS32" s="340"/>
      <c r="CT32" s="340"/>
      <c r="CU32" s="340"/>
      <c r="CV32" s="340"/>
      <c r="CW32" s="340"/>
      <c r="CX32" s="340"/>
      <c r="CY32" s="340"/>
      <c r="CZ32" s="340"/>
      <c r="DA32" s="340"/>
      <c r="DB32" s="340"/>
      <c r="DC32" s="340"/>
      <c r="DD32" s="340"/>
      <c r="DE32" s="340"/>
      <c r="DF32" s="341"/>
    </row>
    <row r="33" spans="1:110" ht="15.75" customHeight="1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8"/>
      <c r="AC33" s="259"/>
      <c r="AD33" s="260"/>
      <c r="AE33" s="260"/>
      <c r="AF33" s="260"/>
      <c r="AG33" s="260"/>
      <c r="AH33" s="261"/>
      <c r="AI33" s="262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1"/>
      <c r="AZ33" s="263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5"/>
      <c r="BW33" s="266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8"/>
      <c r="CO33" s="269" t="s">
        <v>204</v>
      </c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69"/>
      <c r="DE33" s="269"/>
      <c r="DF33" s="270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77" t="s">
        <v>83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BD35" s="275" t="s">
        <v>185</v>
      </c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</row>
    <row r="36" spans="1:97" s="2" customFormat="1" ht="45.75" customHeight="1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1" t="s">
        <v>220</v>
      </c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6"/>
      <c r="AZ36" s="6"/>
      <c r="BA36" s="6"/>
      <c r="BB36" s="6"/>
      <c r="BC36" s="6"/>
      <c r="BD36" s="271" t="s">
        <v>227</v>
      </c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77" t="s">
        <v>84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K38" s="275" t="s">
        <v>297</v>
      </c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</row>
    <row r="39" spans="1:104" s="6" customFormat="1" ht="27.75" customHeight="1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Z39" s="271" t="s">
        <v>220</v>
      </c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K39" s="271" t="s">
        <v>227</v>
      </c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77" t="s">
        <v>379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"/>
      <c r="AZ41" s="2"/>
      <c r="BA41" s="2"/>
      <c r="BB41" s="2"/>
      <c r="BC41" s="2"/>
      <c r="BD41" s="275" t="s">
        <v>82</v>
      </c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</row>
    <row r="42" spans="1:97" s="6" customFormat="1" ht="42" customHeight="1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1" t="s">
        <v>220</v>
      </c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BD42" s="271" t="s">
        <v>227</v>
      </c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</row>
    <row r="43" s="2" customFormat="1" ht="11.25">
      <c r="AU43" s="8"/>
    </row>
    <row r="44" spans="1:39" s="2" customFormat="1" ht="11.25">
      <c r="A44" s="272" t="s">
        <v>228</v>
      </c>
      <c r="B44" s="272"/>
      <c r="C44" s="273" t="s">
        <v>425</v>
      </c>
      <c r="D44" s="273"/>
      <c r="E44" s="273"/>
      <c r="F44" s="273"/>
      <c r="G44" s="274" t="s">
        <v>228</v>
      </c>
      <c r="H44" s="274"/>
      <c r="I44" s="275" t="s">
        <v>423</v>
      </c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6">
        <v>2019</v>
      </c>
      <c r="AH44" s="276"/>
      <c r="AI44" s="276"/>
      <c r="AJ44" s="276"/>
      <c r="AK44" s="276"/>
      <c r="AL44" s="276"/>
      <c r="AM44" s="2" t="s">
        <v>210</v>
      </c>
    </row>
    <row r="45" ht="3" customHeight="1"/>
  </sheetData>
  <sheetProtection/>
  <mergeCells count="195"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31:AB31"/>
    <mergeCell ref="AC31:AH31"/>
    <mergeCell ref="AI31:AY31"/>
    <mergeCell ref="AZ31:BV31"/>
    <mergeCell ref="BW31:CN31"/>
    <mergeCell ref="CO31:DF31"/>
    <mergeCell ref="A33:AB33"/>
    <mergeCell ref="AC33:AH33"/>
    <mergeCell ref="AI33:AY33"/>
    <mergeCell ref="AZ33:BV33"/>
    <mergeCell ref="BW33:CN33"/>
    <mergeCell ref="CO33:DF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2019-04-24T06:57:41Z</cp:lastPrinted>
  <dcterms:created xsi:type="dcterms:W3CDTF">2007-09-21T13:36:41Z</dcterms:created>
  <dcterms:modified xsi:type="dcterms:W3CDTF">2019-06-11T08:21:11Z</dcterms:modified>
  <cp:category/>
  <cp:version/>
  <cp:contentType/>
  <cp:contentStatus/>
</cp:coreProperties>
</file>