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<sst xmlns="http://schemas.openxmlformats.org/spreadsheetml/2006/main" count="885" uniqueCount="445">
  <si>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</si>
  <si>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</si>
  <si>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</si>
  <si>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</si>
  <si>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</si>
  <si>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</si>
  <si>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</si>
  <si>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</si>
  <si>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</si>
  <si>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</si>
  <si>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</si>
  <si>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</si>
  <si>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</si>
  <si>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</si>
  <si>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</si>
  <si>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</si>
  <si>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</si>
  <si>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</si>
  <si>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</si>
  <si>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</si>
  <si>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</si>
  <si>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</si>
  <si>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</si>
  <si>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</si>
  <si>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</si>
  <si>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</si>
  <si>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</si>
  <si>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</si>
  <si>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</si>
  <si>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</si>
  <si>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</si>
  <si>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</si>
  <si>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</si>
  <si>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</si>
  <si>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</si>
  <si>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</si>
  <si>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</si>
  <si>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</si>
  <si>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</si>
  <si>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</si>
  <si>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</si>
  <si>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</si>
  <si>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</si>
  <si>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</si>
  <si>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</si>
  <si>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</si>
  <si>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</si>
  <si>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</si>
  <si>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</si>
  <si>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</si>
  <si>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</si>
  <si>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</si>
  <si>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</si>
  <si>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</si>
  <si>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</si>
  <si>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</si>
  <si>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</si>
  <si>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</si>
  <si>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</si>
  <si>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</si>
  <si>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</si>
  <si>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</si>
  <si>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</si>
  <si>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</si>
  <si>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</si>
  <si>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</si>
  <si>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</si>
  <si>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</si>
  <si>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</si>
  <si>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</si>
  <si>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</si>
  <si>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</si>
  <si>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</si>
  <si>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</si>
  <si>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</si>
  <si>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</si>
  <si>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</si>
  <si>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</si>
  <si>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</si>
  <si>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</si>
  <si>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</si>
  <si>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</si>
  <si>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</si>
  <si>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</si>
  <si>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</si>
  <si>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</si>
  <si>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</si>
  <si>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</si>
  <si>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</si>
  <si>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</si>
  <si>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</si>
  <si>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</si>
  <si>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</si>
  <si>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</si>
  <si>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</si>
  <si>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</si>
  <si>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</si>
  <si>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</si>
  <si>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</si>
  <si>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</si>
  <si>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</si>
  <si>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</si>
  <si>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</si>
  <si>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</si>
  <si>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</si>
  <si>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</si>
  <si>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</si>
  <si>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</si>
  <si>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</si>
  <si>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</si>
  <si>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</si>
  <si>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</si>
  <si>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</si>
  <si>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</si>
  <si>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</si>
  <si>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</si>
  <si>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</si>
  <si>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</si>
  <si>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</si>
  <si>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</si>
  <si>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</si>
  <si>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</si>
  <si>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</si>
  <si>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</si>
  <si>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</si>
  <si>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</si>
  <si>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</si>
  <si>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</si>
  <si>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</si>
  <si>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</si>
  <si>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</si>
  <si>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</si>
  <si>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</si>
  <si>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</si>
  <si>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</si>
  <si>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</si>
  <si>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</si>
  <si>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</si>
  <si>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</si>
  <si>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</si>
  <si>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</si>
  <si>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</si>
  <si>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</si>
  <si>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</si>
  <si>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</si>
  <si>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</si>
  <si>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</si>
  <si>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</si>
  <si>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</si>
  <si>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</si>
  <si>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</si>
  <si>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</si>
  <si>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</si>
  <si>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</si>
  <si>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</si>
  <si>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</si>
  <si>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</si>
  <si>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</si>
  <si>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</si>
  <si>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</si>
  <si>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</si>
  <si>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</si>
  <si>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</si>
  <si>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</si>
  <si>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</si>
  <si>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</si>
  <si>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</si>
  <si>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</si>
  <si>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</si>
  <si>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</si>
  <si>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</si>
  <si>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</si>
  <si>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</si>
  <si>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</si>
  <si>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</si>
  <si>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</si>
  <si>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</si>
  <si>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</si>
  <si>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</si>
  <si>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</si>
  <si>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</si>
  <si>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</si>
  <si>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</si>
  <si>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</si>
  <si>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</si>
  <si>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</si>
  <si>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</si>
  <si>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</si>
  <si>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</si>
  <si>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</si>
  <si>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</si>
  <si>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</si>
  <si>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</si>
  <si>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</si>
  <si>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</si>
  <si>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</si>
  <si>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</si>
  <si>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</si>
  <si>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</si>
  <si>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</si>
  <si>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</si>
  <si>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</si>
  <si>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</si>
  <si>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</si>
  <si>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</si>
  <si>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</si>
  <si>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</si>
  <si>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</si>
  <si>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</si>
  <si>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</si>
  <si>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</si>
  <si>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</si>
  <si>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</si>
  <si>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</si>
  <si>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</si>
  <si>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</si>
  <si>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</si>
  <si>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</si>
  <si>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</si>
  <si>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</si>
  <si>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</si>
  <si>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</si>
  <si>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</si>
  <si>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</si>
  <si>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</si>
  <si>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</si>
  <si>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</si>
  <si>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</si>
  <si>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</si>
  <si>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</si>
  <si>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</si>
  <si>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</si>
  <si>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</si>
  <si>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</si>
  <si>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</si>
  <si>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</si>
  <si>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</si>
  <si>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</si>
  <si>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</si>
  <si>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</si>
  <si>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</si>
  <si>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</si>
  <si>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</si>
  <si>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</si>
  <si>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</si>
  <si>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</si>
  <si>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</si>
  <si>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</si>
  <si>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</si>
  <si>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</si>
  <si>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</si>
  <si>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</si>
  <si>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</si>
  <si>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</si>
  <si>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</si>
  <si>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</si>
  <si>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</si>
  <si>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</si>
  <si>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</si>
  <si>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</si>
  <si>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</si>
  <si>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</si>
  <si>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</si>
  <si>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</si>
  <si>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</si>
  <si>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</si>
  <si>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</si>
  <si>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</si>
  <si>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</si>
  <si>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</si>
  <si>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</si>
  <si>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</si>
  <si>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</si>
  <si>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</si>
  <si>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</si>
  <si>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</si>
  <si>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</si>
  <si>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</si>
  <si>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</si>
  <si>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</si>
  <si>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</si>
  <si>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</si>
  <si>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</si>
  <si>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</si>
  <si>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</si>
  <si>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</si>
  <si>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</si>
  <si>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</si>
  <si>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</si>
  <si>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</si>
  <si>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</si>
  <si>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</si>
  <si>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</si>
  <si>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</si>
  <si>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</si>
  <si>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</si>
  <si>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</si>
  <si>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</si>
  <si>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</si>
  <si>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</si>
  <si>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</si>
  <si>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</si>
  <si>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</si>
  <si>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</si>
  <si>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</si>
  <si>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</si>
  <si>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</si>
  <si>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</si>
  <si>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</si>
  <si>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</si>
  <si>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</si>
  <si>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</si>
  <si>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</si>
  <si>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</si>
  <si>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</si>
  <si>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</si>
  <si>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</si>
  <si>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</si>
  <si>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</si>
  <si>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</si>
  <si>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</si>
  <si>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</si>
  <si>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</si>
  <si>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</si>
  <si>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</si>
  <si>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</si>
  <si>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</si>
  <si>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</si>
  <si>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</si>
  <si>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</si>
  <si>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</si>
  <si>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</si>
  <si>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</si>
  <si>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</si>
  <si>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</si>
  <si>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</si>
  <si>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</si>
  <si>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</si>
  <si>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</si>
  <si>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</si>
  <si>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</si>
  <si>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</si>
  <si>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</si>
  <si>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</si>
  <si>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</si>
  <si>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</si>
  <si>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</si>
  <si>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</si>
  <si>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</si>
  <si>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</si>
  <si>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</si>
  <si>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</si>
  <si>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</si>
  <si>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</si>
  <si>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</si>
  <si>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</si>
  <si>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</si>
  <si>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</si>
  <si>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</si>
  <si>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</si>
  <si>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</si>
  <si>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</si>
  <si>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</si>
  <si>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</si>
  <si>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</si>
  <si>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</si>
  <si>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</si>
  <si>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</si>
  <si>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</si>
  <si>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</si>
  <si>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</si>
  <si>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</si>
  <si>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</si>
  <si>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</si>
  <si>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</si>
  <si>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</si>
  <si>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</si>
  <si>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</si>
  <si>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</si>
  <si>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</si>
  <si>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</si>
  <si>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</si>
  <si>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</si>
  <si>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</si>
  <si>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</si>
  <si>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</si>
  <si>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</si>
  <si>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</si>
  <si>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</si>
  <si>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</si>
  <si>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</si>
  <si>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</si>
  <si>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</si>
  <si>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</si>
  <si>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</si>
  <si>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</si>
  <si>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</si>
  <si>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</si>
  <si>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</si>
  <si>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</si>
  <si>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</si>
  <si>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</si>
  <si>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</si>
  <si>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</si>
  <si>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</si>
  <si>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</si>
  <si>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</si>
  <si>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</si>
  <si>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</si>
  <si>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</si>
  <si>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</si>
  <si>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</si>
  <si>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</si>
  <si>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</si>
  <si>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</si>
  <si>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</si>
  <si>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</si>
  <si>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</si>
  <si>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</si>
  <si>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</si>
  <si>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</si>
  <si>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</si>
  <si>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</si>
  <si>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</si>
  <si>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</si>
  <si>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</si>
  <si>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</si>
  <si>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</si>
  <si>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</si>
  <si>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</si>
  <si>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</si>
  <si>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</si>
  <si>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</si>
  <si>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</si>
  <si>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</si>
  <si>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</si>
  <si>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</si>
  <si>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</si>
  <si>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</si>
  <si>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</si>
  <si>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</si>
  <si>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</si>
  <si>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03</t>
  </si>
  <si>
    <t>сентября</t>
  </si>
  <si>
    <t>01.09.2020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</si>
</sst>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7" fillId="35" borderId="13" xfId="0" applyNumberFormat="1" applyFont="1" applyFill="1" applyBorder="1" applyAlignment="1">
      <alignment horizontal="center" wrapText="1"/>
    </xf>
    <xf numFmtId="4" fontId="17" fillId="35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7" fillId="0" borderId="22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49" fontId="7" fillId="37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8" borderId="13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4" fontId="16" fillId="37" borderId="22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0" borderId="28" xfId="0" applyNumberFormat="1" applyFont="1" applyFill="1" applyBorder="1" applyAlignment="1">
      <alignment horizontal="center" wrapText="1"/>
    </xf>
    <xf numFmtId="4" fontId="16" fillId="34" borderId="21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33" borderId="2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7" borderId="18" xfId="0" applyNumberFormat="1" applyFont="1" applyFill="1" applyBorder="1" applyAlignment="1">
      <alignment horizontal="center" wrapText="1"/>
    </xf>
    <xf numFmtId="49" fontId="7" fillId="37" borderId="19" xfId="0" applyNumberFormat="1" applyFont="1" applyFill="1" applyBorder="1" applyAlignment="1">
      <alignment horizontal="center" wrapText="1"/>
    </xf>
    <xf numFmtId="49" fontId="7" fillId="37" borderId="20" xfId="0" applyNumberFormat="1" applyFont="1" applyFill="1" applyBorder="1" applyAlignment="1">
      <alignment horizontal="center" wrapText="1"/>
    </xf>
    <xf numFmtId="49" fontId="7" fillId="34" borderId="21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7" borderId="21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8" borderId="21" xfId="0" applyNumberFormat="1" applyFont="1" applyFill="1" applyBorder="1" applyAlignment="1">
      <alignment horizontal="center" wrapText="1"/>
    </xf>
    <xf numFmtId="4" fontId="16" fillId="38" borderId="19" xfId="0" applyNumberFormat="1" applyFont="1" applyFill="1" applyBorder="1" applyAlignment="1">
      <alignment horizontal="center" wrapText="1"/>
    </xf>
    <xf numFmtId="4" fontId="16" fillId="38" borderId="22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vertical="top" wrapText="1"/>
    </xf>
    <xf numFmtId="4" fontId="16" fillId="37" borderId="2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8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7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4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" fontId="17" fillId="36" borderId="23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center"/>
    </xf>
    <xf numFmtId="4" fontId="17" fillId="36" borderId="25" xfId="0" applyNumberFormat="1" applyFont="1" applyFill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6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9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4" fontId="16" fillId="0" borderId="3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17" fillId="0" borderId="22" xfId="0" applyNumberFormat="1" applyFont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CO5" sqref="CO5:DF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</row>
    <row r="2" spans="20:110" ht="20.25" customHeight="1" thickBot="1">
      <c r="T2" s="172" t="s">
        <v>225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O2" s="111" t="s">
        <v>201</v>
      </c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3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23" t="s">
        <v>152</v>
      </c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O3" s="155" t="s">
        <v>226</v>
      </c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7"/>
    </row>
    <row r="4" spans="30:110" ht="15" customHeight="1">
      <c r="AD4" s="123" t="s">
        <v>205</v>
      </c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52" t="s">
        <v>443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73">
        <v>20</v>
      </c>
      <c r="BO4" s="173"/>
      <c r="BP4" s="173"/>
      <c r="BQ4" s="173"/>
      <c r="BR4" s="174" t="s">
        <v>415</v>
      </c>
      <c r="BS4" s="174"/>
      <c r="BT4" s="174"/>
      <c r="BU4" s="22" t="s">
        <v>206</v>
      </c>
      <c r="CD4" s="123" t="s">
        <v>202</v>
      </c>
      <c r="CE4" s="123"/>
      <c r="CF4" s="123"/>
      <c r="CG4" s="123"/>
      <c r="CH4" s="123"/>
      <c r="CI4" s="123"/>
      <c r="CJ4" s="123"/>
      <c r="CK4" s="123"/>
      <c r="CL4" s="123"/>
      <c r="CM4" s="123"/>
      <c r="CO4" s="158" t="s">
        <v>444</v>
      </c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60"/>
    </row>
    <row r="5" spans="1:110" ht="14.25" customHeight="1">
      <c r="A5" s="153" t="s">
        <v>293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CD5" s="123" t="s">
        <v>203</v>
      </c>
      <c r="CE5" s="123"/>
      <c r="CF5" s="123"/>
      <c r="CG5" s="123"/>
      <c r="CH5" s="123"/>
      <c r="CI5" s="123"/>
      <c r="CJ5" s="123"/>
      <c r="CK5" s="123"/>
      <c r="CL5" s="123"/>
      <c r="CM5" s="123"/>
      <c r="CO5" s="158" t="s">
        <v>302</v>
      </c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60"/>
    </row>
    <row r="6" spans="1:110" ht="12.75" customHeight="1">
      <c r="A6" s="153" t="s">
        <v>294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2" t="s">
        <v>304</v>
      </c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D6" s="123" t="s">
        <v>295</v>
      </c>
      <c r="CE6" s="123"/>
      <c r="CF6" s="123"/>
      <c r="CG6" s="123"/>
      <c r="CH6" s="123"/>
      <c r="CI6" s="123"/>
      <c r="CJ6" s="123"/>
      <c r="CK6" s="123"/>
      <c r="CL6" s="123"/>
      <c r="CM6" s="123"/>
      <c r="CO6" s="158" t="s">
        <v>303</v>
      </c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60"/>
    </row>
    <row r="7" spans="1:110" ht="17.25" customHeight="1">
      <c r="A7" s="153" t="s">
        <v>296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 t="s">
        <v>122</v>
      </c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D7" s="123" t="s">
        <v>343</v>
      </c>
      <c r="CE7" s="123"/>
      <c r="CF7" s="123"/>
      <c r="CG7" s="123"/>
      <c r="CH7" s="123"/>
      <c r="CI7" s="123"/>
      <c r="CJ7" s="123"/>
      <c r="CK7" s="123"/>
      <c r="CL7" s="123"/>
      <c r="CM7" s="123"/>
      <c r="CO7" s="158" t="s">
        <v>1</v>
      </c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60"/>
    </row>
    <row r="8" spans="1:110" ht="15" customHeight="1">
      <c r="A8" s="153" t="s">
        <v>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CM8" s="25"/>
      <c r="CO8" s="158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60"/>
    </row>
    <row r="9" spans="1:110" ht="15" customHeight="1" thickBot="1">
      <c r="A9" s="153" t="s">
        <v>233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O9" s="164" t="s">
        <v>204</v>
      </c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6"/>
    </row>
    <row r="10" spans="1:110" ht="23.25" customHeight="1">
      <c r="A10" s="162" t="s">
        <v>227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</row>
    <row r="11" spans="1:110" ht="48" customHeight="1">
      <c r="A11" s="141" t="s">
        <v>194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 t="s">
        <v>195</v>
      </c>
      <c r="AD11" s="142"/>
      <c r="AE11" s="142"/>
      <c r="AF11" s="142"/>
      <c r="AG11" s="142"/>
      <c r="AH11" s="142"/>
      <c r="AI11" s="142" t="s">
        <v>299</v>
      </c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 t="s">
        <v>234</v>
      </c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 t="s">
        <v>196</v>
      </c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 t="s">
        <v>197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63"/>
    </row>
    <row r="12" spans="1:110" s="26" customFormat="1" ht="18" customHeight="1" thickBot="1">
      <c r="A12" s="141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3">
        <v>2</v>
      </c>
      <c r="AD12" s="143"/>
      <c r="AE12" s="143"/>
      <c r="AF12" s="143"/>
      <c r="AG12" s="143"/>
      <c r="AH12" s="143"/>
      <c r="AI12" s="143">
        <v>3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>
        <v>4</v>
      </c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>
        <v>5</v>
      </c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>
        <v>6</v>
      </c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9"/>
    </row>
    <row r="13" spans="1:111" s="21" customFormat="1" ht="24" customHeight="1">
      <c r="A13" s="144" t="s">
        <v>228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46" t="s">
        <v>199</v>
      </c>
      <c r="AD13" s="147"/>
      <c r="AE13" s="147"/>
      <c r="AF13" s="147"/>
      <c r="AG13" s="147"/>
      <c r="AH13" s="148"/>
      <c r="AI13" s="151" t="s">
        <v>200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8"/>
      <c r="BC13" s="114">
        <f>SUM(BC15+BC140)</f>
        <v>17979300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6"/>
      <c r="BW13" s="114">
        <f>BW15+BW140</f>
        <v>5345482.23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/>
      <c r="CO13" s="75">
        <f>BC13-BW13</f>
        <v>12633817.77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8"/>
      <c r="DG13" s="28"/>
    </row>
    <row r="14" spans="1:110" ht="12.75" customHeight="1">
      <c r="A14" s="43" t="s">
        <v>198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85"/>
      <c r="AD14" s="86"/>
      <c r="AE14" s="86"/>
      <c r="AF14" s="86"/>
      <c r="AG14" s="86"/>
      <c r="AH14" s="87"/>
      <c r="AI14" s="90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79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91"/>
      <c r="BW14" s="79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91"/>
      <c r="CO14" s="79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1"/>
    </row>
    <row r="15" spans="1:110" s="36" customFormat="1" ht="33" customHeight="1">
      <c r="A15" s="54" t="s">
        <v>339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137" t="s">
        <v>199</v>
      </c>
      <c r="AD15" s="134"/>
      <c r="AE15" s="134"/>
      <c r="AF15" s="134"/>
      <c r="AG15" s="134"/>
      <c r="AH15" s="135"/>
      <c r="AI15" s="133" t="s">
        <v>286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5"/>
      <c r="BC15" s="117">
        <f>BC16+BC32+BC72+BC89+BC100+BC38</f>
        <v>7018200</v>
      </c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9"/>
      <c r="BW15" s="117">
        <f>BW16+BW72+BW89+BW100+BW118+BW38+BW131</f>
        <v>2311928.38</v>
      </c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9"/>
      <c r="CO15" s="138">
        <f>BC15-BW15</f>
        <v>4706271.62</v>
      </c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40"/>
    </row>
    <row r="16" spans="1:111" ht="39" customHeight="1">
      <c r="A16" s="96" t="s">
        <v>236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130" t="s">
        <v>199</v>
      </c>
      <c r="AD16" s="131"/>
      <c r="AE16" s="131"/>
      <c r="AF16" s="131"/>
      <c r="AG16" s="131"/>
      <c r="AH16" s="132"/>
      <c r="AI16" s="136" t="s">
        <v>56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/>
      <c r="BC16" s="108">
        <f>SUM(BC17)</f>
        <v>1152200</v>
      </c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50"/>
      <c r="BW16" s="108">
        <f>BW17</f>
        <v>580401.7099999998</v>
      </c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50"/>
      <c r="CO16" s="108">
        <f>BC16-BW16</f>
        <v>571798.2900000002</v>
      </c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10"/>
      <c r="DG16" s="28"/>
    </row>
    <row r="17" spans="1:110" s="21" customFormat="1" ht="26.25" customHeight="1">
      <c r="A17" s="49" t="s">
        <v>237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71" t="s">
        <v>199</v>
      </c>
      <c r="AD17" s="72"/>
      <c r="AE17" s="72"/>
      <c r="AF17" s="72"/>
      <c r="AG17" s="72"/>
      <c r="AH17" s="73"/>
      <c r="AI17" s="74" t="s">
        <v>57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75">
        <f>BC18</f>
        <v>1152200</v>
      </c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7"/>
      <c r="BW17" s="75">
        <f>BW18+BW24+BW28</f>
        <v>580401.7099999998</v>
      </c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7"/>
      <c r="CO17" s="75">
        <f>BC17-BW17</f>
        <v>571798.2900000002</v>
      </c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8"/>
    </row>
    <row r="18" spans="1:110" s="21" customFormat="1" ht="122.25" customHeight="1">
      <c r="A18" s="49" t="s">
        <v>340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71" t="s">
        <v>199</v>
      </c>
      <c r="AD18" s="72"/>
      <c r="AE18" s="72"/>
      <c r="AF18" s="72"/>
      <c r="AG18" s="72"/>
      <c r="AH18" s="73"/>
      <c r="AI18" s="74" t="s">
        <v>58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75">
        <f>BC19</f>
        <v>1152200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/>
      <c r="BW18" s="75">
        <f>BW19+BW20+BW22</f>
        <v>574611.8899999999</v>
      </c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7"/>
      <c r="CO18" s="75">
        <f>BC18-BW18</f>
        <v>577588.1100000001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8"/>
    </row>
    <row r="19" spans="1:110" ht="150.75" customHeight="1">
      <c r="A19" s="43" t="s">
        <v>342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85" t="s">
        <v>199</v>
      </c>
      <c r="AD19" s="86"/>
      <c r="AE19" s="86"/>
      <c r="AF19" s="86"/>
      <c r="AG19" s="86"/>
      <c r="AH19" s="87"/>
      <c r="AI19" s="90" t="s">
        <v>59</v>
      </c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79">
        <v>1152200</v>
      </c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91"/>
      <c r="BW19" s="79">
        <v>556751.7</v>
      </c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91"/>
      <c r="CO19" s="75">
        <f>BC19-BW19</f>
        <v>595448.3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8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85" t="s">
        <v>199</v>
      </c>
      <c r="AD20" s="86"/>
      <c r="AE20" s="86"/>
      <c r="AF20" s="86"/>
      <c r="AG20" s="86"/>
      <c r="AH20" s="87"/>
      <c r="AI20" s="90" t="s">
        <v>347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79" t="s">
        <v>301</v>
      </c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91"/>
      <c r="BW20" s="79">
        <v>5880.12</v>
      </c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91"/>
      <c r="CO20" s="79" t="s">
        <v>301</v>
      </c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1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85" t="s">
        <v>199</v>
      </c>
      <c r="AD21" s="86"/>
      <c r="AE21" s="86"/>
      <c r="AF21" s="86"/>
      <c r="AG21" s="86"/>
      <c r="AH21" s="87"/>
      <c r="AI21" s="90" t="s">
        <v>344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79" t="s">
        <v>301</v>
      </c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91"/>
      <c r="BW21" s="79">
        <v>0</v>
      </c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91"/>
      <c r="CO21" s="79">
        <f>-BW21</f>
        <v>0</v>
      </c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1"/>
    </row>
    <row r="22" spans="1:110" ht="144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85" t="s">
        <v>199</v>
      </c>
      <c r="AD22" s="86"/>
      <c r="AE22" s="86"/>
      <c r="AF22" s="86"/>
      <c r="AG22" s="86"/>
      <c r="AH22" s="87"/>
      <c r="AI22" s="90" t="s">
        <v>163</v>
      </c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7"/>
      <c r="BC22" s="79" t="s">
        <v>301</v>
      </c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91"/>
      <c r="BW22" s="79">
        <v>11980.07</v>
      </c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91"/>
      <c r="CO22" s="79" t="s">
        <v>301</v>
      </c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1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85" t="s">
        <v>199</v>
      </c>
      <c r="AD23" s="86"/>
      <c r="AE23" s="86"/>
      <c r="AF23" s="86"/>
      <c r="AG23" s="86"/>
      <c r="AH23" s="87"/>
      <c r="AI23" s="90" t="s">
        <v>265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C23" s="79" t="s">
        <v>301</v>
      </c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91"/>
      <c r="BW23" s="79">
        <v>0</v>
      </c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91"/>
      <c r="CO23" s="79" t="s">
        <v>301</v>
      </c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1"/>
    </row>
    <row r="24" spans="1:110" s="21" customFormat="1" ht="164.25" customHeight="1">
      <c r="A24" s="49" t="s">
        <v>351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71" t="s">
        <v>199</v>
      </c>
      <c r="AD24" s="72"/>
      <c r="AE24" s="72"/>
      <c r="AF24" s="72"/>
      <c r="AG24" s="72"/>
      <c r="AH24" s="73"/>
      <c r="AI24" s="74" t="s">
        <v>348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3"/>
      <c r="BC24" s="75" t="s">
        <v>301</v>
      </c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75">
        <f>BW27+BW25</f>
        <v>2814</v>
      </c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7"/>
      <c r="CO24" s="75" t="s">
        <v>301</v>
      </c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8"/>
    </row>
    <row r="25" spans="1:110" s="23" customFormat="1" ht="202.5" customHeight="1">
      <c r="A25" s="65" t="s">
        <v>352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  <c r="AC25" s="67" t="s">
        <v>199</v>
      </c>
      <c r="AD25" s="68"/>
      <c r="AE25" s="68"/>
      <c r="AF25" s="68"/>
      <c r="AG25" s="68"/>
      <c r="AH25" s="68"/>
      <c r="AI25" s="68" t="s">
        <v>349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9" t="s">
        <v>301</v>
      </c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>
        <v>2784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 t="s">
        <v>301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70"/>
    </row>
    <row r="26" spans="1:110" s="23" customFormat="1" ht="159.75" customHeight="1" hidden="1">
      <c r="A26" s="65" t="s">
        <v>364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67" t="s">
        <v>199</v>
      </c>
      <c r="AD26" s="68"/>
      <c r="AE26" s="68"/>
      <c r="AF26" s="68"/>
      <c r="AG26" s="68"/>
      <c r="AH26" s="68"/>
      <c r="AI26" s="68" t="s">
        <v>365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9" t="s">
        <v>301</v>
      </c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>
        <v>0</v>
      </c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 t="s">
        <v>301</v>
      </c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70"/>
    </row>
    <row r="27" spans="1:110" s="23" customFormat="1" ht="294" customHeight="1">
      <c r="A27" s="65" t="s">
        <v>361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67" t="s">
        <v>199</v>
      </c>
      <c r="AD27" s="68"/>
      <c r="AE27" s="68"/>
      <c r="AF27" s="68"/>
      <c r="AG27" s="68"/>
      <c r="AH27" s="68"/>
      <c r="AI27" s="68" t="s">
        <v>360</v>
      </c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9" t="s">
        <v>301</v>
      </c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>
        <v>30</v>
      </c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 t="s">
        <v>301</v>
      </c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70"/>
    </row>
    <row r="28" spans="1:110" s="21" customFormat="1" ht="75" customHeight="1">
      <c r="A28" s="49" t="s">
        <v>217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71" t="s">
        <v>199</v>
      </c>
      <c r="AD28" s="72"/>
      <c r="AE28" s="72"/>
      <c r="AF28" s="72"/>
      <c r="AG28" s="72"/>
      <c r="AH28" s="73"/>
      <c r="AI28" s="74" t="s">
        <v>60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3"/>
      <c r="BC28" s="75" t="s">
        <v>301</v>
      </c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75">
        <f>BW31+BW29+BW30</f>
        <v>2975.82</v>
      </c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7"/>
      <c r="CO28" s="75" t="s">
        <v>301</v>
      </c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8"/>
    </row>
    <row r="29" spans="1:110" s="23" customFormat="1" ht="107.25" customHeight="1">
      <c r="A29" s="43" t="s">
        <v>141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67" t="s">
        <v>199</v>
      </c>
      <c r="AD29" s="68"/>
      <c r="AE29" s="68"/>
      <c r="AF29" s="68"/>
      <c r="AG29" s="68"/>
      <c r="AH29" s="68"/>
      <c r="AI29" s="68" t="s">
        <v>61</v>
      </c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9" t="s">
        <v>301</v>
      </c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>
        <v>2945.82</v>
      </c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 t="s">
        <v>301</v>
      </c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70"/>
    </row>
    <row r="30" spans="1:110" s="23" customFormat="1" ht="81" customHeight="1" hidden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67" t="s">
        <v>199</v>
      </c>
      <c r="AD30" s="68"/>
      <c r="AE30" s="68"/>
      <c r="AF30" s="68"/>
      <c r="AG30" s="68"/>
      <c r="AH30" s="68"/>
      <c r="AI30" s="68" t="s">
        <v>76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9" t="s">
        <v>301</v>
      </c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>
        <v>0</v>
      </c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 t="s">
        <v>301</v>
      </c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70"/>
    </row>
    <row r="31" spans="1:110" s="23" customFormat="1" ht="117" customHeight="1">
      <c r="A31" s="43" t="s">
        <v>341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67" t="s">
        <v>199</v>
      </c>
      <c r="AD31" s="68"/>
      <c r="AE31" s="68"/>
      <c r="AF31" s="68"/>
      <c r="AG31" s="68"/>
      <c r="AH31" s="68"/>
      <c r="AI31" s="68" t="s">
        <v>114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9" t="s">
        <v>301</v>
      </c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>
        <v>30</v>
      </c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 t="s">
        <v>301</v>
      </c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70"/>
    </row>
    <row r="32" spans="1:111" s="34" customFormat="1" ht="48" customHeight="1" hidden="1">
      <c r="A32" s="100" t="s">
        <v>125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102" t="s">
        <v>199</v>
      </c>
      <c r="AD32" s="103"/>
      <c r="AE32" s="103"/>
      <c r="AF32" s="103"/>
      <c r="AG32" s="103"/>
      <c r="AH32" s="103"/>
      <c r="AI32" s="103" t="s">
        <v>13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92">
        <f>BC33</f>
        <v>0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>
        <f>BW33+BW53</f>
        <v>0</v>
      </c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120">
        <f aca="true" t="shared" si="0" ref="CO32:CO41">BC32-BW32</f>
        <v>0</v>
      </c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2"/>
      <c r="DG32" s="33"/>
    </row>
    <row r="33" spans="1:110" s="21" customFormat="1" ht="48" customHeight="1" hidden="1">
      <c r="A33" s="49" t="s">
        <v>124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61" t="s">
        <v>199</v>
      </c>
      <c r="AD33" s="62"/>
      <c r="AE33" s="62"/>
      <c r="AF33" s="62"/>
      <c r="AG33" s="62"/>
      <c r="AH33" s="62"/>
      <c r="AI33" s="62" t="s">
        <v>14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4">
        <f>BC34+BC35+BC36</f>
        <v>0</v>
      </c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>
        <f>BW34+BW35+BW36+BW37</f>
        <v>0</v>
      </c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>
        <f t="shared" si="0"/>
        <v>0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104"/>
    </row>
    <row r="34" spans="1:110" ht="97.5" customHeight="1" hidden="1">
      <c r="A34" s="43" t="s">
        <v>126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199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7">
        <v>0</v>
      </c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127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199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199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199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301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96" t="s">
        <v>238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161" t="s">
        <v>199</v>
      </c>
      <c r="AD38" s="98"/>
      <c r="AE38" s="98"/>
      <c r="AF38" s="98"/>
      <c r="AG38" s="98"/>
      <c r="AH38" s="98"/>
      <c r="AI38" s="98" t="s">
        <v>19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3">
        <f>BC59</f>
        <v>267800</v>
      </c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>
        <f>BW59</f>
        <v>493356.27999999997</v>
      </c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75">
        <f>BC38-BW38</f>
        <v>-225556.27999999997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1" t="s">
        <v>199</v>
      </c>
      <c r="AD39" s="62"/>
      <c r="AE39" s="62"/>
      <c r="AF39" s="62"/>
      <c r="AG39" s="62"/>
      <c r="AH39" s="62"/>
      <c r="AI39" s="62" t="s">
        <v>21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>
        <f>BW40+BW49+BW56</f>
        <v>0</v>
      </c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>
        <f t="shared" si="0"/>
        <v>0</v>
      </c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104"/>
    </row>
    <row r="40" spans="1:110" s="21" customFormat="1" ht="50.25" customHeight="1" hidden="1">
      <c r="A40" s="49" t="s">
        <v>155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61" t="s">
        <v>199</v>
      </c>
      <c r="AD40" s="62"/>
      <c r="AE40" s="62"/>
      <c r="AF40" s="62"/>
      <c r="AG40" s="62"/>
      <c r="AH40" s="62"/>
      <c r="AI40" s="62" t="s">
        <v>22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4" t="str">
        <f>BC41</f>
        <v>-</v>
      </c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>
        <f>BW41+BW44</f>
        <v>0</v>
      </c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 t="e">
        <f t="shared" si="0"/>
        <v>#VALUE!</v>
      </c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104"/>
    </row>
    <row r="41" spans="1:110" s="21" customFormat="1" ht="50.25" customHeight="1" hidden="1">
      <c r="A41" s="124" t="s">
        <v>167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61" t="s">
        <v>199</v>
      </c>
      <c r="AD41" s="62"/>
      <c r="AE41" s="62"/>
      <c r="AF41" s="62"/>
      <c r="AG41" s="62"/>
      <c r="AH41" s="62"/>
      <c r="AI41" s="62" t="s">
        <v>23</v>
      </c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4" t="s">
        <v>301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>
        <f>BW42+BW43</f>
        <v>0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 t="e">
        <f t="shared" si="0"/>
        <v>#VALUE!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104"/>
    </row>
    <row r="42" spans="1:110" ht="93" customHeight="1" hidden="1">
      <c r="A42" s="128" t="s">
        <v>136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45" t="s">
        <v>199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301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8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45" t="s">
        <v>199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301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6" t="s">
        <v>165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180" t="s">
        <v>199</v>
      </c>
      <c r="AD44" s="99"/>
      <c r="AE44" s="99"/>
      <c r="AF44" s="99"/>
      <c r="AG44" s="99"/>
      <c r="AH44" s="99"/>
      <c r="AI44" s="99" t="s">
        <v>168</v>
      </c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5" t="s">
        <v>301</v>
      </c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>
        <f>BW47</f>
        <v>0</v>
      </c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>
        <f>-BW44</f>
        <v>0</v>
      </c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6"/>
    </row>
    <row r="45" spans="1:110" s="23" customFormat="1" ht="69.75" customHeight="1" hidden="1">
      <c r="A45" s="88" t="s">
        <v>165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7" t="s">
        <v>199</v>
      </c>
      <c r="AD45" s="68"/>
      <c r="AE45" s="68"/>
      <c r="AF45" s="68"/>
      <c r="AG45" s="68"/>
      <c r="AH45" s="68"/>
      <c r="AI45" s="68" t="s">
        <v>157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9" t="s">
        <v>301</v>
      </c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>
        <v>0</v>
      </c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>
        <f>-BW45</f>
        <v>0</v>
      </c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70"/>
    </row>
    <row r="46" spans="1:110" s="23" customFormat="1" ht="15" customHeight="1" hidden="1">
      <c r="A46" s="94" t="s">
        <v>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7" t="s">
        <v>199</v>
      </c>
      <c r="AD46" s="68"/>
      <c r="AE46" s="68"/>
      <c r="AF46" s="68"/>
      <c r="AG46" s="68"/>
      <c r="AH46" s="68"/>
      <c r="AI46" s="68" t="s">
        <v>251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9" t="s">
        <v>301</v>
      </c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>
        <v>0</v>
      </c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>
        <f aca="true" t="shared" si="1" ref="CO46:CO54">-BW46</f>
        <v>0</v>
      </c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70"/>
    </row>
    <row r="47" spans="1:110" s="23" customFormat="1" ht="69" customHeight="1" hidden="1">
      <c r="A47" s="94" t="s">
        <v>176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7" t="s">
        <v>199</v>
      </c>
      <c r="AD47" s="68"/>
      <c r="AE47" s="68"/>
      <c r="AF47" s="68"/>
      <c r="AG47" s="68"/>
      <c r="AH47" s="68"/>
      <c r="AI47" s="68" t="s">
        <v>177</v>
      </c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9" t="s">
        <v>301</v>
      </c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>
        <v>0</v>
      </c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>
        <f t="shared" si="1"/>
        <v>0</v>
      </c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70"/>
    </row>
    <row r="48" spans="1:110" s="23" customFormat="1" ht="15" customHeight="1" hidden="1">
      <c r="A48" s="88" t="s">
        <v>165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7" t="s">
        <v>199</v>
      </c>
      <c r="AD48" s="68"/>
      <c r="AE48" s="68"/>
      <c r="AF48" s="68"/>
      <c r="AG48" s="68"/>
      <c r="AH48" s="68"/>
      <c r="AI48" s="68" t="s">
        <v>173</v>
      </c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9" t="s">
        <v>301</v>
      </c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>
        <v>0</v>
      </c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>
        <f t="shared" si="1"/>
        <v>0</v>
      </c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70"/>
    </row>
    <row r="49" spans="1:110" s="21" customFormat="1" ht="71.25" customHeight="1" hidden="1">
      <c r="A49" s="49" t="s">
        <v>334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61" t="s">
        <v>199</v>
      </c>
      <c r="AD49" s="62"/>
      <c r="AE49" s="62"/>
      <c r="AF49" s="62"/>
      <c r="AG49" s="62"/>
      <c r="AH49" s="62"/>
      <c r="AI49" s="62" t="s">
        <v>26</v>
      </c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4" t="str">
        <f>BC50</f>
        <v>-</v>
      </c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>
        <f>BW50</f>
        <v>0</v>
      </c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>
        <f>-BW49</f>
        <v>0</v>
      </c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104"/>
    </row>
    <row r="50" spans="1:110" s="21" customFormat="1" ht="69" customHeight="1" hidden="1">
      <c r="A50" s="49" t="s">
        <v>175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61" t="s">
        <v>199</v>
      </c>
      <c r="AD50" s="62"/>
      <c r="AE50" s="62"/>
      <c r="AF50" s="62"/>
      <c r="AG50" s="62"/>
      <c r="AH50" s="62"/>
      <c r="AI50" s="62" t="s">
        <v>27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4" t="s">
        <v>301</v>
      </c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>
        <f>BW51+BW52</f>
        <v>0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>
        <f>-BW50</f>
        <v>0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104"/>
    </row>
    <row r="51" spans="1:110" ht="104.25" customHeight="1" hidden="1">
      <c r="A51" s="43" t="s">
        <v>142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199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301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199</v>
      </c>
      <c r="AD52" s="46"/>
      <c r="AE52" s="46"/>
      <c r="AF52" s="46"/>
      <c r="AG52" s="46"/>
      <c r="AH52" s="46"/>
      <c r="AI52" s="46" t="s">
        <v>134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301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179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61" t="s">
        <v>199</v>
      </c>
      <c r="AD53" s="62"/>
      <c r="AE53" s="62"/>
      <c r="AF53" s="62"/>
      <c r="AG53" s="62"/>
      <c r="AH53" s="62"/>
      <c r="AI53" s="62" t="s">
        <v>158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4" t="s">
        <v>301</v>
      </c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>
        <f>BW54+BW55</f>
        <v>0</v>
      </c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>
        <f>-BW53</f>
        <v>0</v>
      </c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104"/>
    </row>
    <row r="54" spans="1:110" s="23" customFormat="1" ht="15" customHeight="1" hidden="1">
      <c r="A54" s="94" t="s">
        <v>180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67" t="s">
        <v>199</v>
      </c>
      <c r="AD54" s="68"/>
      <c r="AE54" s="68"/>
      <c r="AF54" s="68"/>
      <c r="AG54" s="68"/>
      <c r="AH54" s="68"/>
      <c r="AI54" s="68" t="s">
        <v>159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9" t="s">
        <v>301</v>
      </c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>
        <v>0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>
        <f t="shared" si="1"/>
        <v>0</v>
      </c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70"/>
    </row>
    <row r="55" spans="1:110" s="23" customFormat="1" ht="77.25" customHeight="1" hidden="1">
      <c r="A55" s="94" t="s">
        <v>185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67" t="s">
        <v>199</v>
      </c>
      <c r="AD55" s="68"/>
      <c r="AE55" s="68"/>
      <c r="AF55" s="68"/>
      <c r="AG55" s="68"/>
      <c r="AH55" s="68"/>
      <c r="AI55" s="68" t="s">
        <v>178</v>
      </c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9" t="s">
        <v>301</v>
      </c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>
        <v>0</v>
      </c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>
        <f>-BW55</f>
        <v>0</v>
      </c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70"/>
    </row>
    <row r="56" spans="1:110" s="21" customFormat="1" ht="36" customHeight="1" hidden="1">
      <c r="A56" s="49" t="s">
        <v>164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61" t="s">
        <v>199</v>
      </c>
      <c r="AD56" s="62"/>
      <c r="AE56" s="62"/>
      <c r="AF56" s="62"/>
      <c r="AG56" s="62"/>
      <c r="AH56" s="62"/>
      <c r="AI56" s="62" t="s">
        <v>29</v>
      </c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4" t="s">
        <v>301</v>
      </c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>
        <f>BW57+BW58</f>
        <v>0</v>
      </c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>
        <f>-BW56</f>
        <v>0</v>
      </c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104"/>
    </row>
    <row r="57" spans="1:110" ht="83.25" customHeight="1" hidden="1">
      <c r="A57" s="43" t="s">
        <v>137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199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301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199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301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61" t="s">
        <v>199</v>
      </c>
      <c r="AD59" s="62"/>
      <c r="AE59" s="62"/>
      <c r="AF59" s="62"/>
      <c r="AG59" s="62"/>
      <c r="AH59" s="62"/>
      <c r="AI59" s="62" t="s">
        <v>32</v>
      </c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4">
        <f>BC60</f>
        <v>267800</v>
      </c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>
        <f>BW60</f>
        <v>493356.27999999997</v>
      </c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75">
        <f>BC59-BW59</f>
        <v>-225556.27999999997</v>
      </c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8"/>
    </row>
    <row r="60" spans="1:110" s="21" customFormat="1" ht="39.75" customHeight="1">
      <c r="A60" s="49" t="s">
        <v>239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61" t="s">
        <v>199</v>
      </c>
      <c r="AD60" s="62"/>
      <c r="AE60" s="62"/>
      <c r="AF60" s="62"/>
      <c r="AG60" s="62"/>
      <c r="AH60" s="62"/>
      <c r="AI60" s="62" t="s">
        <v>33</v>
      </c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75">
        <f>BC61</f>
        <v>267800</v>
      </c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7"/>
      <c r="BW60" s="64">
        <f>BW61+BW63</f>
        <v>493356.27999999997</v>
      </c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75">
        <f>BC60-BW60</f>
        <v>-225556.27999999997</v>
      </c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8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199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267800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488347.6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75">
        <f>BC61-BW61</f>
        <v>-220547.59999999998</v>
      </c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8"/>
    </row>
    <row r="62" spans="1:110" ht="36" customHeight="1" hidden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199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301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301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353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199</v>
      </c>
      <c r="AD63" s="46"/>
      <c r="AE63" s="46"/>
      <c r="AF63" s="46"/>
      <c r="AG63" s="46"/>
      <c r="AH63" s="46"/>
      <c r="AI63" s="46" t="s">
        <v>350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301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5008.68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301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61" t="s">
        <v>199</v>
      </c>
      <c r="AD64" s="62"/>
      <c r="AE64" s="62"/>
      <c r="AF64" s="62"/>
      <c r="AG64" s="62"/>
      <c r="AH64" s="62"/>
      <c r="AI64" s="62" t="s">
        <v>160</v>
      </c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75" t="s">
        <v>301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7"/>
      <c r="BW64" s="64">
        <f>BW65+BW66+BW67</f>
        <v>0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>
        <f>-BW64</f>
        <v>0</v>
      </c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104"/>
    </row>
    <row r="65" spans="1:110" ht="48" customHeight="1" hidden="1">
      <c r="A65" s="43" t="s">
        <v>161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199</v>
      </c>
      <c r="AD65" s="46"/>
      <c r="AE65" s="46"/>
      <c r="AF65" s="46"/>
      <c r="AG65" s="46"/>
      <c r="AH65" s="46"/>
      <c r="AI65" s="46" t="s">
        <v>162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301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64">
        <f>-BW65</f>
        <v>0</v>
      </c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104"/>
    </row>
    <row r="66" spans="1:110" s="23" customFormat="1" ht="48" customHeight="1" hidden="1">
      <c r="A66" s="94" t="s">
        <v>161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5"/>
      <c r="AC66" s="67" t="s">
        <v>199</v>
      </c>
      <c r="AD66" s="68"/>
      <c r="AE66" s="68"/>
      <c r="AF66" s="68"/>
      <c r="AG66" s="68"/>
      <c r="AH66" s="68"/>
      <c r="AI66" s="68" t="s">
        <v>188</v>
      </c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9" t="s">
        <v>301</v>
      </c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>
        <v>0</v>
      </c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>
        <f>-BW66</f>
        <v>0</v>
      </c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70"/>
    </row>
    <row r="67" spans="1:110" s="23" customFormat="1" ht="15" customHeight="1" hidden="1">
      <c r="A67" s="94" t="s">
        <v>161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5"/>
      <c r="AC67" s="67" t="s">
        <v>199</v>
      </c>
      <c r="AD67" s="68"/>
      <c r="AE67" s="68"/>
      <c r="AF67" s="68"/>
      <c r="AG67" s="68"/>
      <c r="AH67" s="68"/>
      <c r="AI67" s="68" t="s">
        <v>189</v>
      </c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9" t="s">
        <v>301</v>
      </c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>
        <v>0</v>
      </c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>
        <v>0</v>
      </c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70"/>
    </row>
    <row r="68" spans="1:110" s="23" customFormat="1" ht="18" customHeight="1" hidden="1">
      <c r="A68" s="94" t="s">
        <v>174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67" t="s">
        <v>199</v>
      </c>
      <c r="AD68" s="68"/>
      <c r="AE68" s="68"/>
      <c r="AF68" s="68"/>
      <c r="AG68" s="68"/>
      <c r="AH68" s="68"/>
      <c r="AI68" s="68" t="s">
        <v>305</v>
      </c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9" t="s">
        <v>301</v>
      </c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>
        <v>0</v>
      </c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61" t="s">
        <v>199</v>
      </c>
      <c r="AD69" s="62"/>
      <c r="AE69" s="62"/>
      <c r="AF69" s="62"/>
      <c r="AG69" s="62"/>
      <c r="AH69" s="62"/>
      <c r="AI69" s="62" t="s">
        <v>160</v>
      </c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75" t="s">
        <v>301</v>
      </c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7"/>
      <c r="BW69" s="64">
        <f>BW70+BW71</f>
        <v>0</v>
      </c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>
        <f>-BW69</f>
        <v>0</v>
      </c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104"/>
    </row>
    <row r="70" spans="1:110" s="23" customFormat="1" ht="41.25" customHeight="1" hidden="1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67" t="s">
        <v>199</v>
      </c>
      <c r="AD70" s="68"/>
      <c r="AE70" s="68"/>
      <c r="AF70" s="68"/>
      <c r="AG70" s="68"/>
      <c r="AH70" s="68"/>
      <c r="AI70" s="68" t="s">
        <v>162</v>
      </c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9" t="s">
        <v>301</v>
      </c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>
        <v>0</v>
      </c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67" t="s">
        <v>199</v>
      </c>
      <c r="AD71" s="68"/>
      <c r="AE71" s="68"/>
      <c r="AF71" s="68"/>
      <c r="AG71" s="68"/>
      <c r="AH71" s="68"/>
      <c r="AI71" s="68" t="s">
        <v>188</v>
      </c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9" t="s">
        <v>301</v>
      </c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>
        <v>0</v>
      </c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96" t="s">
        <v>240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161" t="s">
        <v>199</v>
      </c>
      <c r="AD72" s="98"/>
      <c r="AE72" s="98"/>
      <c r="AF72" s="98"/>
      <c r="AG72" s="98"/>
      <c r="AH72" s="98"/>
      <c r="AI72" s="98" t="s">
        <v>35</v>
      </c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3">
        <f>BC73+BC78</f>
        <v>5300000</v>
      </c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>
        <f>BW73+BW78</f>
        <v>1019481.88</v>
      </c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108">
        <f>BC72-BW72</f>
        <v>4280518.12</v>
      </c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10"/>
      <c r="DG72" s="33"/>
    </row>
    <row r="73" spans="1:110" s="21" customFormat="1" ht="22.5" customHeight="1">
      <c r="A73" s="49" t="s">
        <v>115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61" t="s">
        <v>199</v>
      </c>
      <c r="AD73" s="62"/>
      <c r="AE73" s="62"/>
      <c r="AF73" s="62"/>
      <c r="AG73" s="62"/>
      <c r="AH73" s="62"/>
      <c r="AI73" s="62" t="s">
        <v>36</v>
      </c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4">
        <f>SUM(BC74)</f>
        <v>150000</v>
      </c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>
        <f>BW74</f>
        <v>7694.75</v>
      </c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75">
        <f>BC73-BW73</f>
        <v>142305.25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8"/>
    </row>
    <row r="74" spans="1:111" s="21" customFormat="1" ht="75" customHeight="1">
      <c r="A74" s="49" t="s">
        <v>150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61" t="s">
        <v>199</v>
      </c>
      <c r="AD74" s="62"/>
      <c r="AE74" s="62"/>
      <c r="AF74" s="62"/>
      <c r="AG74" s="62"/>
      <c r="AH74" s="62"/>
      <c r="AI74" s="62" t="s">
        <v>37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4">
        <f>BC75</f>
        <v>150000</v>
      </c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>
        <f>BW75+BW76</f>
        <v>7694.75</v>
      </c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75">
        <f>BC74-BW74</f>
        <v>142305.25</v>
      </c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8"/>
      <c r="DG74" s="28"/>
    </row>
    <row r="75" spans="1:110" ht="111.75" customHeight="1">
      <c r="A75" s="43" t="s">
        <v>318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199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150000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7324.16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75">
        <f>BC75-BW75</f>
        <v>142675.84</v>
      </c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8"/>
    </row>
    <row r="76" spans="1:110" ht="87" customHeight="1">
      <c r="A76" s="43" t="s">
        <v>319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199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301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370.59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9" t="s">
        <v>301</v>
      </c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1"/>
    </row>
    <row r="77" spans="1:110" ht="83.25" customHeight="1" hidden="1">
      <c r="A77" s="43" t="s">
        <v>182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199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301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61" t="s">
        <v>199</v>
      </c>
      <c r="AD78" s="62"/>
      <c r="AE78" s="62"/>
      <c r="AF78" s="62"/>
      <c r="AG78" s="62"/>
      <c r="AH78" s="62"/>
      <c r="AI78" s="62" t="s">
        <v>39</v>
      </c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4">
        <f>SUM(BC79+BC83)</f>
        <v>5150000</v>
      </c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>
        <f>BW79+BW83</f>
        <v>1011787.13</v>
      </c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75">
        <f>BC78-BW78</f>
        <v>4138212.87</v>
      </c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8"/>
    </row>
    <row r="79" spans="1:110" s="21" customFormat="1" ht="27.75" customHeight="1">
      <c r="A79" s="49" t="s">
        <v>148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61" t="s">
        <v>199</v>
      </c>
      <c r="AD79" s="62"/>
      <c r="AE79" s="62"/>
      <c r="AF79" s="62"/>
      <c r="AG79" s="62"/>
      <c r="AH79" s="62"/>
      <c r="AI79" s="62" t="s">
        <v>6</v>
      </c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4">
        <f>BC80</f>
        <v>1070000</v>
      </c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>
        <f>BW80</f>
        <v>855359.72</v>
      </c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75">
        <f>BC79-BW79</f>
        <v>214640.28000000003</v>
      </c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8"/>
    </row>
    <row r="80" spans="1:110" s="21" customFormat="1" ht="49.5" customHeight="1">
      <c r="A80" s="49" t="s">
        <v>143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61" t="s">
        <v>199</v>
      </c>
      <c r="AD80" s="62"/>
      <c r="AE80" s="62"/>
      <c r="AF80" s="62"/>
      <c r="AG80" s="62"/>
      <c r="AH80" s="62"/>
      <c r="AI80" s="62" t="s">
        <v>64</v>
      </c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4">
        <f>BC81</f>
        <v>1070000</v>
      </c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>
        <f>BW81+BW82</f>
        <v>855359.72</v>
      </c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75">
        <f>BC80-BW80</f>
        <v>214640.28000000003</v>
      </c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8"/>
    </row>
    <row r="81" spans="1:110" ht="97.5" customHeight="1">
      <c r="A81" s="43" t="s">
        <v>317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199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1070000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855214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75">
        <f>BC81-BW81</f>
        <v>214786</v>
      </c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8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199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301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145.72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301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149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61" t="s">
        <v>199</v>
      </c>
      <c r="AD83" s="62"/>
      <c r="AE83" s="62"/>
      <c r="AF83" s="62"/>
      <c r="AG83" s="62"/>
      <c r="AH83" s="62"/>
      <c r="AI83" s="62" t="s">
        <v>69</v>
      </c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4">
        <f>BC84</f>
        <v>4080000</v>
      </c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>
        <f>BW84</f>
        <v>156427.41</v>
      </c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75">
        <f>BC83-BW83</f>
        <v>3923572.59</v>
      </c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8"/>
    </row>
    <row r="84" spans="1:110" s="21" customFormat="1" ht="68.25" customHeight="1">
      <c r="A84" s="49" t="s">
        <v>147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61" t="s">
        <v>199</v>
      </c>
      <c r="AD84" s="62"/>
      <c r="AE84" s="62"/>
      <c r="AF84" s="62"/>
      <c r="AG84" s="62"/>
      <c r="AH84" s="62"/>
      <c r="AI84" s="62" t="s">
        <v>68</v>
      </c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4">
        <f>BC85</f>
        <v>4080000</v>
      </c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>
        <f>BW85+BW86+BW87</f>
        <v>156427.41</v>
      </c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75">
        <f>BC84-BW84</f>
        <v>3923572.59</v>
      </c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8"/>
    </row>
    <row r="85" spans="1:110" ht="111" customHeight="1">
      <c r="A85" s="43" t="s">
        <v>313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199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4080000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149533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75">
        <f>BC85-BW85</f>
        <v>3930467</v>
      </c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8"/>
    </row>
    <row r="86" spans="1:110" ht="84.75" customHeight="1">
      <c r="A86" s="43" t="s">
        <v>320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199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301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6894.41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9" t="s">
        <v>301</v>
      </c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1"/>
    </row>
    <row r="87" spans="1:110" s="23" customFormat="1" ht="109.5" customHeight="1" hidden="1">
      <c r="A87" s="43" t="s">
        <v>86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199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301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301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138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67"/>
      <c r="AD88" s="68"/>
      <c r="AE88" s="68"/>
      <c r="AF88" s="68"/>
      <c r="AG88" s="68"/>
      <c r="AH88" s="68"/>
      <c r="AI88" s="46" t="s">
        <v>292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301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96" t="s">
        <v>243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7"/>
      <c r="AC89" s="161" t="s">
        <v>199</v>
      </c>
      <c r="AD89" s="98"/>
      <c r="AE89" s="98"/>
      <c r="AF89" s="98"/>
      <c r="AG89" s="98"/>
      <c r="AH89" s="98"/>
      <c r="AI89" s="98" t="s">
        <v>40</v>
      </c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3">
        <f>BC90</f>
        <v>20000</v>
      </c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>
        <f>BW90</f>
        <v>11440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108">
        <f>BC89-BW89</f>
        <v>8560</v>
      </c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10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199</v>
      </c>
      <c r="AD90" s="46"/>
      <c r="AE90" s="46"/>
      <c r="AF90" s="46"/>
      <c r="AG90" s="46"/>
      <c r="AH90" s="46"/>
      <c r="AI90" s="46" t="s">
        <v>354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11440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75">
        <f>BC90-BW90</f>
        <v>8560</v>
      </c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8"/>
    </row>
    <row r="91" spans="1:110" ht="106.5" customHeight="1">
      <c r="A91" s="43" t="s">
        <v>104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199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11440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75">
        <f>BC91-BW91</f>
        <v>8560</v>
      </c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8"/>
    </row>
    <row r="92" spans="1:110" ht="107.25" customHeight="1">
      <c r="A92" s="43" t="s">
        <v>104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199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301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11440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301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199</v>
      </c>
      <c r="AD93" s="46"/>
      <c r="AE93" s="46"/>
      <c r="AF93" s="46"/>
      <c r="AG93" s="46"/>
      <c r="AH93" s="46"/>
      <c r="AI93" s="46" t="s">
        <v>113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301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306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61" t="s">
        <v>199</v>
      </c>
      <c r="AD94" s="62"/>
      <c r="AE94" s="62"/>
      <c r="AF94" s="62"/>
      <c r="AG94" s="62"/>
      <c r="AH94" s="62"/>
      <c r="AI94" s="62" t="s">
        <v>307</v>
      </c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4" t="str">
        <f>BC95</f>
        <v>-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f>BW95</f>
        <v>0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>
        <f aca="true" t="shared" si="2" ref="CO94:CO99">-BW94</f>
        <v>0</v>
      </c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104"/>
    </row>
    <row r="95" spans="1:110" s="21" customFormat="1" ht="15" customHeight="1" hidden="1">
      <c r="A95" s="49" t="s">
        <v>105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61" t="s">
        <v>199</v>
      </c>
      <c r="AD95" s="62"/>
      <c r="AE95" s="62"/>
      <c r="AF95" s="62"/>
      <c r="AG95" s="62"/>
      <c r="AH95" s="62"/>
      <c r="AI95" s="62" t="s">
        <v>308</v>
      </c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4" t="str">
        <f>BC96</f>
        <v>-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>
        <f>BW96</f>
        <v>0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>
        <f t="shared" si="2"/>
        <v>0</v>
      </c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104"/>
    </row>
    <row r="96" spans="1:110" ht="32.25" customHeight="1" hidden="1">
      <c r="A96" s="43" t="s">
        <v>309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199</v>
      </c>
      <c r="AD96" s="46"/>
      <c r="AE96" s="46"/>
      <c r="AF96" s="46"/>
      <c r="AG96" s="46"/>
      <c r="AH96" s="46"/>
      <c r="AI96" s="46" t="s">
        <v>310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301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106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199</v>
      </c>
      <c r="AD97" s="46"/>
      <c r="AE97" s="46"/>
      <c r="AF97" s="46"/>
      <c r="AG97" s="46"/>
      <c r="AH97" s="46"/>
      <c r="AI97" s="46" t="s">
        <v>336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301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94" t="s">
        <v>311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5"/>
      <c r="AC98" s="67" t="s">
        <v>199</v>
      </c>
      <c r="AD98" s="68"/>
      <c r="AE98" s="68"/>
      <c r="AF98" s="68"/>
      <c r="AG98" s="68"/>
      <c r="AH98" s="68"/>
      <c r="AI98" s="68" t="s">
        <v>337</v>
      </c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9" t="s">
        <v>301</v>
      </c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>
        <v>0</v>
      </c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94" t="s">
        <v>311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5"/>
      <c r="AC99" s="67" t="s">
        <v>199</v>
      </c>
      <c r="AD99" s="68"/>
      <c r="AE99" s="68"/>
      <c r="AF99" s="68"/>
      <c r="AG99" s="68"/>
      <c r="AH99" s="68"/>
      <c r="AI99" s="68" t="s">
        <v>324</v>
      </c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9" t="s">
        <v>301</v>
      </c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>
        <v>0</v>
      </c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96" t="s">
        <v>244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7"/>
      <c r="AC100" s="161" t="s">
        <v>199</v>
      </c>
      <c r="AD100" s="98"/>
      <c r="AE100" s="98"/>
      <c r="AF100" s="98"/>
      <c r="AG100" s="98"/>
      <c r="AH100" s="98"/>
      <c r="AI100" s="98" t="s">
        <v>186</v>
      </c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3">
        <f>BC101</f>
        <v>278200</v>
      </c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>
        <f>BW101</f>
        <v>206848.51</v>
      </c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108">
        <f aca="true" t="shared" si="3" ref="CO100:CO107">BC100-BW100</f>
        <v>71351.48999999999</v>
      </c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10"/>
      <c r="DG100" s="33"/>
    </row>
    <row r="101" spans="1:110" s="21" customFormat="1" ht="129" customHeight="1">
      <c r="A101" s="49" t="s">
        <v>156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61" t="s">
        <v>199</v>
      </c>
      <c r="AD101" s="62"/>
      <c r="AE101" s="62"/>
      <c r="AF101" s="62"/>
      <c r="AG101" s="62"/>
      <c r="AH101" s="62"/>
      <c r="AI101" s="62" t="s">
        <v>187</v>
      </c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4">
        <f>BC102+BC106+BC104</f>
        <v>278200</v>
      </c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75">
        <f>BW106</f>
        <v>206848.51</v>
      </c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>
        <f t="shared" si="3"/>
        <v>71351.48999999999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8"/>
    </row>
    <row r="102" spans="1:110" s="21" customFormat="1" ht="99" customHeight="1" hidden="1">
      <c r="A102" s="49" t="s">
        <v>107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61" t="s">
        <v>199</v>
      </c>
      <c r="AD102" s="62"/>
      <c r="AE102" s="62"/>
      <c r="AF102" s="62"/>
      <c r="AG102" s="62"/>
      <c r="AH102" s="62"/>
      <c r="AI102" s="62" t="s">
        <v>43</v>
      </c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4">
        <f>BC103</f>
        <v>0</v>
      </c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>
        <f>BW103</f>
        <v>0</v>
      </c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>
        <f t="shared" si="3"/>
        <v>0</v>
      </c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104"/>
    </row>
    <row r="103" spans="1:110" ht="105.75" customHeight="1" hidden="1">
      <c r="A103" s="43" t="s">
        <v>108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199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146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61" t="s">
        <v>199</v>
      </c>
      <c r="AD104" s="62"/>
      <c r="AE104" s="62"/>
      <c r="AF104" s="62"/>
      <c r="AG104" s="62"/>
      <c r="AH104" s="62"/>
      <c r="AI104" s="62" t="s">
        <v>145</v>
      </c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4">
        <f>BC105</f>
        <v>0</v>
      </c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>
        <f>BW105</f>
        <v>0</v>
      </c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>
        <f t="shared" si="3"/>
        <v>0</v>
      </c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104"/>
    </row>
    <row r="105" spans="1:110" ht="96" customHeight="1" hidden="1">
      <c r="A105" s="43" t="s">
        <v>144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199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64">
        <f t="shared" si="3"/>
        <v>0</v>
      </c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104"/>
    </row>
    <row r="106" spans="1:110" s="21" customFormat="1" ht="70.5" customHeight="1">
      <c r="A106" s="49" t="s">
        <v>241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61" t="s">
        <v>199</v>
      </c>
      <c r="AD106" s="62"/>
      <c r="AE106" s="62"/>
      <c r="AF106" s="62"/>
      <c r="AG106" s="62"/>
      <c r="AH106" s="62"/>
      <c r="AI106" s="62" t="s">
        <v>48</v>
      </c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4">
        <f>BC107</f>
        <v>278200</v>
      </c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>
        <f>BW107</f>
        <v>206848.51</v>
      </c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75">
        <f t="shared" si="3"/>
        <v>71351.48999999999</v>
      </c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8"/>
    </row>
    <row r="107" spans="1:110" ht="52.5" customHeight="1">
      <c r="A107" s="43" t="s">
        <v>183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199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278200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206848.51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75">
        <f t="shared" si="3"/>
        <v>71351.48999999999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8"/>
    </row>
    <row r="108" spans="1:110" s="21" customFormat="1" ht="38.25" customHeight="1" hidden="1">
      <c r="A108" s="49" t="s">
        <v>191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61" t="s">
        <v>199</v>
      </c>
      <c r="AD108" s="62"/>
      <c r="AE108" s="62"/>
      <c r="AF108" s="62"/>
      <c r="AG108" s="62"/>
      <c r="AH108" s="62"/>
      <c r="AI108" s="62" t="s">
        <v>190</v>
      </c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4" t="str">
        <f>BC109</f>
        <v>-</v>
      </c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 t="str">
        <f>BW109</f>
        <v>-</v>
      </c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 t="str">
        <f>BC108</f>
        <v>-</v>
      </c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104"/>
    </row>
    <row r="109" spans="1:110" s="21" customFormat="1" ht="38.25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61" t="s">
        <v>199</v>
      </c>
      <c r="AD109" s="62"/>
      <c r="AE109" s="62"/>
      <c r="AF109" s="62"/>
      <c r="AG109" s="62"/>
      <c r="AH109" s="62"/>
      <c r="AI109" s="62" t="s">
        <v>192</v>
      </c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4" t="s">
        <v>301</v>
      </c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 t="str">
        <f>BW110</f>
        <v>-</v>
      </c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 t="str">
        <f>BC109</f>
        <v>-</v>
      </c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104"/>
    </row>
    <row r="110" spans="1:110" ht="38.25" customHeight="1" hidden="1">
      <c r="A110" s="43" t="s">
        <v>119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199</v>
      </c>
      <c r="AD110" s="46"/>
      <c r="AE110" s="46"/>
      <c r="AF110" s="46"/>
      <c r="AG110" s="46"/>
      <c r="AH110" s="46"/>
      <c r="AI110" s="46" t="s">
        <v>193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301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100" t="s">
        <v>325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1"/>
      <c r="AC111" s="102" t="s">
        <v>199</v>
      </c>
      <c r="AD111" s="103"/>
      <c r="AE111" s="103"/>
      <c r="AF111" s="103"/>
      <c r="AG111" s="103"/>
      <c r="AH111" s="103"/>
      <c r="AI111" s="103" t="s">
        <v>254</v>
      </c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92">
        <f>BC112+BC115</f>
        <v>0</v>
      </c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>
        <f>BW112+BW115</f>
        <v>0</v>
      </c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38.25" customHeight="1" hidden="1">
      <c r="A112" s="49" t="s">
        <v>314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8"/>
      <c r="AC112" s="61" t="s">
        <v>199</v>
      </c>
      <c r="AD112" s="62"/>
      <c r="AE112" s="62"/>
      <c r="AF112" s="62"/>
      <c r="AG112" s="62"/>
      <c r="AH112" s="62"/>
      <c r="AI112" s="62" t="s">
        <v>255</v>
      </c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4">
        <f>BC113</f>
        <v>0</v>
      </c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>
        <f>BW113</f>
        <v>0</v>
      </c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38.25" customHeight="1" hidden="1">
      <c r="A113" s="49" t="s">
        <v>315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8"/>
      <c r="AC113" s="61" t="s">
        <v>199</v>
      </c>
      <c r="AD113" s="62"/>
      <c r="AE113" s="62"/>
      <c r="AF113" s="62"/>
      <c r="AG113" s="62"/>
      <c r="AH113" s="62"/>
      <c r="AI113" s="62" t="s">
        <v>256</v>
      </c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4">
        <f>BC114</f>
        <v>0</v>
      </c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>
        <f>BW114</f>
        <v>0</v>
      </c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38.25" customHeight="1" hidden="1">
      <c r="A114" s="43" t="s">
        <v>316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8"/>
      <c r="AC114" s="45" t="s">
        <v>199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38.25" customHeight="1" hidden="1">
      <c r="A115" s="49" t="s">
        <v>253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8"/>
      <c r="AC115" s="61" t="s">
        <v>199</v>
      </c>
      <c r="AD115" s="62"/>
      <c r="AE115" s="62"/>
      <c r="AF115" s="62"/>
      <c r="AG115" s="62"/>
      <c r="AH115" s="62"/>
      <c r="AI115" s="62" t="s">
        <v>257</v>
      </c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4">
        <f>BC116</f>
        <v>0</v>
      </c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>
        <f>BW116</f>
        <v>0</v>
      </c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 t="s">
        <v>301</v>
      </c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104"/>
    </row>
    <row r="116" spans="1:110" s="21" customFormat="1" ht="38.25" customHeight="1" hidden="1">
      <c r="A116" s="49" t="s">
        <v>315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8"/>
      <c r="AC116" s="61" t="s">
        <v>199</v>
      </c>
      <c r="AD116" s="62"/>
      <c r="AE116" s="62"/>
      <c r="AF116" s="62"/>
      <c r="AG116" s="62"/>
      <c r="AH116" s="62"/>
      <c r="AI116" s="62" t="s">
        <v>258</v>
      </c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4">
        <f>BC117</f>
        <v>0</v>
      </c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>
        <f>BW117</f>
        <v>0</v>
      </c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 t="s">
        <v>301</v>
      </c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104"/>
    </row>
    <row r="117" spans="1:110" ht="38.25" customHeight="1" hidden="1">
      <c r="A117" s="82" t="s">
        <v>315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4"/>
      <c r="AC117" s="45" t="s">
        <v>199</v>
      </c>
      <c r="AD117" s="46"/>
      <c r="AE117" s="46"/>
      <c r="AF117" s="46"/>
      <c r="AG117" s="46"/>
      <c r="AH117" s="46"/>
      <c r="AI117" s="46" t="s">
        <v>266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301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38.25" customHeight="1" hidden="1">
      <c r="A118" s="96" t="s">
        <v>112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7"/>
      <c r="AC118" s="161" t="s">
        <v>199</v>
      </c>
      <c r="AD118" s="98"/>
      <c r="AE118" s="98"/>
      <c r="AF118" s="98"/>
      <c r="AG118" s="98"/>
      <c r="AH118" s="98"/>
      <c r="AI118" s="98" t="s">
        <v>345</v>
      </c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3">
        <f>BC123</f>
        <v>0</v>
      </c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>
        <f>BW128+BW123</f>
        <v>0</v>
      </c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>
        <f>BC118-BW118</f>
        <v>0</v>
      </c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171"/>
      <c r="DG118" s="33"/>
    </row>
    <row r="119" spans="1:110" s="21" customFormat="1" ht="38.25" customHeight="1" hidden="1">
      <c r="A119" s="49" t="s">
        <v>260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71" t="s">
        <v>199</v>
      </c>
      <c r="AD119" s="72"/>
      <c r="AE119" s="72"/>
      <c r="AF119" s="72"/>
      <c r="AG119" s="72"/>
      <c r="AH119" s="73"/>
      <c r="AI119" s="74" t="s">
        <v>259</v>
      </c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3"/>
      <c r="BC119" s="75">
        <f>BC120</f>
        <v>0</v>
      </c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7"/>
      <c r="BW119" s="75">
        <f>BW120</f>
        <v>0</v>
      </c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7"/>
      <c r="CO119" s="75" t="s">
        <v>301</v>
      </c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8"/>
    </row>
    <row r="120" spans="1:110" ht="38.25" customHeight="1" hidden="1">
      <c r="A120" s="43" t="s">
        <v>261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85" t="s">
        <v>199</v>
      </c>
      <c r="AD120" s="86"/>
      <c r="AE120" s="86"/>
      <c r="AF120" s="86"/>
      <c r="AG120" s="86"/>
      <c r="AH120" s="87"/>
      <c r="AI120" s="90" t="s">
        <v>262</v>
      </c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7"/>
      <c r="BC120" s="79">
        <v>0</v>
      </c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91"/>
      <c r="BW120" s="79">
        <v>0</v>
      </c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91"/>
      <c r="CO120" s="79" t="s">
        <v>301</v>
      </c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1"/>
    </row>
    <row r="121" spans="1:110" s="21" customFormat="1" ht="38.2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61" t="s">
        <v>199</v>
      </c>
      <c r="AD121" s="62"/>
      <c r="AE121" s="62"/>
      <c r="AF121" s="62"/>
      <c r="AG121" s="62"/>
      <c r="AH121" s="62"/>
      <c r="AI121" s="62" t="s">
        <v>62</v>
      </c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4">
        <f>BC122</f>
        <v>0</v>
      </c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>
        <f>BW122</f>
        <v>0</v>
      </c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 t="s">
        <v>301</v>
      </c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104"/>
    </row>
    <row r="122" spans="1:110" ht="38.2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199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301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38.25" customHeight="1" hidden="1">
      <c r="A123" s="49" t="s">
        <v>417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71" t="s">
        <v>199</v>
      </c>
      <c r="AD123" s="72"/>
      <c r="AE123" s="72"/>
      <c r="AF123" s="72"/>
      <c r="AG123" s="72"/>
      <c r="AH123" s="73"/>
      <c r="AI123" s="74" t="s">
        <v>264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3"/>
      <c r="BC123" s="75">
        <f>BC125</f>
        <v>0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7"/>
      <c r="BW123" s="75">
        <f>BW125</f>
        <v>0</v>
      </c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7"/>
      <c r="CO123" s="75" t="s">
        <v>301</v>
      </c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8"/>
    </row>
    <row r="124" spans="1:110" ht="38.25" customHeight="1" hidden="1">
      <c r="A124" s="43" t="s">
        <v>184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85" t="s">
        <v>199</v>
      </c>
      <c r="AD124" s="86"/>
      <c r="AE124" s="86"/>
      <c r="AF124" s="86"/>
      <c r="AG124" s="86"/>
      <c r="AH124" s="87"/>
      <c r="AI124" s="90" t="s">
        <v>103</v>
      </c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7"/>
      <c r="BC124" s="79" t="s">
        <v>301</v>
      </c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91"/>
      <c r="BW124" s="79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91"/>
      <c r="CO124" s="79">
        <f>-BW124</f>
        <v>0</v>
      </c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1"/>
    </row>
    <row r="125" spans="1:110" ht="38.25" customHeight="1" hidden="1">
      <c r="A125" s="43" t="s">
        <v>417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85" t="s">
        <v>199</v>
      </c>
      <c r="AD125" s="86"/>
      <c r="AE125" s="86"/>
      <c r="AF125" s="86"/>
      <c r="AG125" s="86"/>
      <c r="AH125" s="87"/>
      <c r="AI125" s="90" t="s">
        <v>346</v>
      </c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7"/>
      <c r="BC125" s="79">
        <v>0</v>
      </c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91"/>
      <c r="BW125" s="79">
        <v>0</v>
      </c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91"/>
      <c r="CO125" s="79" t="s">
        <v>301</v>
      </c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1"/>
    </row>
    <row r="126" spans="1:110" s="21" customFormat="1" ht="38.2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61" t="s">
        <v>199</v>
      </c>
      <c r="AD126" s="62"/>
      <c r="AE126" s="62"/>
      <c r="AF126" s="62"/>
      <c r="AG126" s="62"/>
      <c r="AH126" s="62"/>
      <c r="AI126" s="62" t="s">
        <v>62</v>
      </c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4">
        <f>BC127</f>
        <v>0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>
        <f>BW127</f>
        <v>0</v>
      </c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 t="s">
        <v>301</v>
      </c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104"/>
    </row>
    <row r="127" spans="1:110" ht="38.2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199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301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8.25" customHeight="1" hidden="1">
      <c r="A128" s="49" t="s">
        <v>332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61" t="s">
        <v>199</v>
      </c>
      <c r="AD128" s="62"/>
      <c r="AE128" s="62"/>
      <c r="AF128" s="62"/>
      <c r="AG128" s="62"/>
      <c r="AH128" s="62"/>
      <c r="AI128" s="62" t="s">
        <v>45</v>
      </c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4" t="str">
        <f>BC129</f>
        <v>-</v>
      </c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>
        <f>BW129</f>
        <v>0</v>
      </c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93" t="s">
        <v>301</v>
      </c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171"/>
    </row>
    <row r="129" spans="1:110" ht="38.25" customHeight="1" hidden="1">
      <c r="A129" s="43" t="s">
        <v>184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199</v>
      </c>
      <c r="AD129" s="46"/>
      <c r="AE129" s="46"/>
      <c r="AF129" s="46"/>
      <c r="AG129" s="46"/>
      <c r="AH129" s="46"/>
      <c r="AI129" s="46" t="s">
        <v>416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 t="str">
        <f>BC130</f>
        <v>-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>
        <v>0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93" t="s">
        <v>301</v>
      </c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171"/>
    </row>
    <row r="130" spans="1:110" ht="38.25" customHeight="1" hidden="1">
      <c r="A130" s="43" t="s">
        <v>184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199</v>
      </c>
      <c r="AD130" s="46"/>
      <c r="AE130" s="46"/>
      <c r="AF130" s="46"/>
      <c r="AG130" s="46"/>
      <c r="AH130" s="46"/>
      <c r="AI130" s="46" t="s">
        <v>366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 t="s">
        <v>301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93" t="s">
        <v>301</v>
      </c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171"/>
    </row>
    <row r="131" spans="1:111" s="35" customFormat="1" ht="38.25" customHeight="1">
      <c r="A131" s="100" t="s">
        <v>245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1"/>
      <c r="AC131" s="102" t="s">
        <v>199</v>
      </c>
      <c r="AD131" s="103"/>
      <c r="AE131" s="103"/>
      <c r="AF131" s="103"/>
      <c r="AG131" s="103"/>
      <c r="AH131" s="103"/>
      <c r="AI131" s="103" t="s">
        <v>46</v>
      </c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92" t="s">
        <v>301</v>
      </c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>
        <f>BW132</f>
        <v>400</v>
      </c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 t="str">
        <f>CO132</f>
        <v>-</v>
      </c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170"/>
      <c r="DG131" s="33"/>
    </row>
    <row r="132" spans="1:110" s="21" customFormat="1" ht="38.25" customHeight="1">
      <c r="A132" s="49" t="s">
        <v>335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61"/>
      <c r="AD132" s="62"/>
      <c r="AE132" s="62"/>
      <c r="AF132" s="62"/>
      <c r="AG132" s="62"/>
      <c r="AH132" s="62"/>
      <c r="AI132" s="62" t="s">
        <v>166</v>
      </c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4" t="str">
        <f>BC133</f>
        <v>-</v>
      </c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>
        <f>BW133</f>
        <v>400</v>
      </c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 t="str">
        <f>CO133</f>
        <v>-</v>
      </c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104"/>
    </row>
    <row r="133" spans="1:110" ht="38.25" customHeight="1">
      <c r="A133" s="43" t="s">
        <v>139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333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301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>
        <v>400</v>
      </c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 t="s">
        <v>301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38.25" customHeight="1" hidden="1">
      <c r="A134" s="49" t="s">
        <v>327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61" t="s">
        <v>199</v>
      </c>
      <c r="AD134" s="62"/>
      <c r="AE134" s="62"/>
      <c r="AF134" s="62"/>
      <c r="AG134" s="62"/>
      <c r="AH134" s="62"/>
      <c r="AI134" s="62" t="s">
        <v>250</v>
      </c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4">
        <f>BC135</f>
        <v>0</v>
      </c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>
        <f>BW135</f>
        <v>0</v>
      </c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>
        <f>BC134-BW134</f>
        <v>0</v>
      </c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104"/>
    </row>
    <row r="135" spans="1:110" ht="38.25" customHeight="1" hidden="1">
      <c r="A135" s="43" t="s">
        <v>246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199</v>
      </c>
      <c r="AD135" s="46"/>
      <c r="AE135" s="46"/>
      <c r="AF135" s="46"/>
      <c r="AG135" s="46"/>
      <c r="AH135" s="46"/>
      <c r="AI135" s="46" t="s">
        <v>249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38.25" customHeight="1" hidden="1">
      <c r="A136" s="49" t="s">
        <v>326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61" t="s">
        <v>199</v>
      </c>
      <c r="AD136" s="62"/>
      <c r="AE136" s="62"/>
      <c r="AF136" s="62"/>
      <c r="AG136" s="62"/>
      <c r="AH136" s="62"/>
      <c r="AI136" s="62" t="s">
        <v>49</v>
      </c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4">
        <f>BC137</f>
        <v>0</v>
      </c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>
        <f>BW137</f>
        <v>0</v>
      </c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>
        <f>BC136</f>
        <v>0</v>
      </c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104"/>
    </row>
    <row r="137" spans="1:110" ht="38.25" customHeight="1" hidden="1">
      <c r="A137" s="43" t="s">
        <v>140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199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38.25" customHeight="1" hidden="1">
      <c r="A138" s="49" t="s">
        <v>121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61" t="s">
        <v>199</v>
      </c>
      <c r="AD138" s="62"/>
      <c r="AE138" s="62"/>
      <c r="AF138" s="62"/>
      <c r="AG138" s="62"/>
      <c r="AH138" s="62"/>
      <c r="AI138" s="62" t="s">
        <v>118</v>
      </c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4">
        <f>BC139</f>
        <v>-546000</v>
      </c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>
        <f>BW139</f>
        <v>0</v>
      </c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 t="s">
        <v>301</v>
      </c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104"/>
    </row>
    <row r="139" spans="1:110" ht="38.25" customHeight="1" hidden="1">
      <c r="A139" s="43" t="s">
        <v>120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199</v>
      </c>
      <c r="AD139" s="46"/>
      <c r="AE139" s="46"/>
      <c r="AF139" s="46"/>
      <c r="AG139" s="46"/>
      <c r="AH139" s="46"/>
      <c r="AI139" s="46" t="s">
        <v>338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301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38.25" customHeight="1">
      <c r="A140" s="54" t="s">
        <v>247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5"/>
      <c r="AC140" s="56" t="s">
        <v>199</v>
      </c>
      <c r="AD140" s="57"/>
      <c r="AE140" s="57"/>
      <c r="AF140" s="57"/>
      <c r="AG140" s="57"/>
      <c r="AH140" s="57"/>
      <c r="AI140" s="57" t="s">
        <v>51</v>
      </c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8">
        <f>BC141+BC155+BC162</f>
        <v>10961100</v>
      </c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>
        <f>BW141+BW162</f>
        <v>3033553.85</v>
      </c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107">
        <f aca="true" t="shared" si="4" ref="CO140:CO147">BC140-BW140</f>
        <v>7927546.15</v>
      </c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69"/>
    </row>
    <row r="141" spans="1:111" ht="58.5" customHeight="1">
      <c r="A141" s="49" t="s">
        <v>116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61" t="s">
        <v>199</v>
      </c>
      <c r="AD141" s="62"/>
      <c r="AE141" s="62"/>
      <c r="AF141" s="62"/>
      <c r="AG141" s="62"/>
      <c r="AH141" s="62"/>
      <c r="AI141" s="62" t="s">
        <v>52</v>
      </c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4">
        <f>BC142+BC145+BC150+BC157</f>
        <v>10581100</v>
      </c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>
        <f>BW142+BW145+BW157</f>
        <v>2669617.85</v>
      </c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47">
        <f t="shared" si="4"/>
        <v>7911482.15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355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51" t="s">
        <v>199</v>
      </c>
      <c r="AD142" s="52"/>
      <c r="AE142" s="52"/>
      <c r="AF142" s="52"/>
      <c r="AG142" s="52"/>
      <c r="AH142" s="52"/>
      <c r="AI142" s="52" t="s">
        <v>370</v>
      </c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3">
        <f>BC143</f>
        <v>2944200</v>
      </c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>
        <f>BW143</f>
        <v>2454700</v>
      </c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47">
        <f t="shared" si="4"/>
        <v>489500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300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61" t="s">
        <v>199</v>
      </c>
      <c r="AD143" s="62"/>
      <c r="AE143" s="62"/>
      <c r="AF143" s="62"/>
      <c r="AG143" s="62"/>
      <c r="AH143" s="62"/>
      <c r="AI143" s="62" t="s">
        <v>406</v>
      </c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4">
        <f>BC144</f>
        <v>2944200</v>
      </c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>
        <f>BW144</f>
        <v>2454700</v>
      </c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47">
        <f t="shared" si="4"/>
        <v>489500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218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199</v>
      </c>
      <c r="AD144" s="46"/>
      <c r="AE144" s="46"/>
      <c r="AF144" s="46"/>
      <c r="AG144" s="46"/>
      <c r="AH144" s="46"/>
      <c r="AI144" s="46" t="s">
        <v>407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2944200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2454700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489500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109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51" t="s">
        <v>199</v>
      </c>
      <c r="AD145" s="52"/>
      <c r="AE145" s="52"/>
      <c r="AF145" s="52"/>
      <c r="AG145" s="52"/>
      <c r="AH145" s="52"/>
      <c r="AI145" s="52" t="s">
        <v>373</v>
      </c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3">
        <f>BC146+BC148</f>
        <v>231300</v>
      </c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>
        <f>BW146+BW148</f>
        <v>114917.85</v>
      </c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47">
        <f t="shared" si="4"/>
        <v>116382.15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287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61" t="s">
        <v>199</v>
      </c>
      <c r="AD146" s="62"/>
      <c r="AE146" s="62"/>
      <c r="AF146" s="62"/>
      <c r="AG146" s="62"/>
      <c r="AH146" s="62"/>
      <c r="AI146" s="62" t="s">
        <v>372</v>
      </c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4">
        <f>BC147</f>
        <v>231100</v>
      </c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>
        <f>BW147</f>
        <v>114717.85</v>
      </c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47">
        <f t="shared" si="4"/>
        <v>116382.15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219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199</v>
      </c>
      <c r="AD147" s="46"/>
      <c r="AE147" s="46"/>
      <c r="AF147" s="46"/>
      <c r="AG147" s="46"/>
      <c r="AH147" s="46"/>
      <c r="AI147" s="46" t="s">
        <v>371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231100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114717.85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116382.15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154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61" t="s">
        <v>199</v>
      </c>
      <c r="AD148" s="62"/>
      <c r="AE148" s="62"/>
      <c r="AF148" s="62"/>
      <c r="AG148" s="62"/>
      <c r="AH148" s="62"/>
      <c r="AI148" s="62" t="s">
        <v>375</v>
      </c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4">
        <v>200</v>
      </c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>
        <f>BW149</f>
        <v>200</v>
      </c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47" t="s">
        <v>301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220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199</v>
      </c>
      <c r="AD149" s="46"/>
      <c r="AE149" s="46"/>
      <c r="AF149" s="46"/>
      <c r="AG149" s="46"/>
      <c r="AH149" s="46"/>
      <c r="AI149" s="46" t="s">
        <v>374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301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248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61" t="s">
        <v>199</v>
      </c>
      <c r="AD150" s="62"/>
      <c r="AE150" s="62"/>
      <c r="AF150" s="62"/>
      <c r="AG150" s="62"/>
      <c r="AH150" s="62"/>
      <c r="AI150" s="62" t="s">
        <v>53</v>
      </c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4">
        <f>BC151+BC154</f>
        <v>0</v>
      </c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>
        <f>BW153</f>
        <v>0</v>
      </c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53">
        <f>BC150-BW150</f>
        <v>0</v>
      </c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63"/>
    </row>
    <row r="151" spans="1:110" s="21" customFormat="1" ht="79.5" customHeight="1" hidden="1">
      <c r="A151" s="49" t="s">
        <v>133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61" t="s">
        <v>199</v>
      </c>
      <c r="AD151" s="62"/>
      <c r="AE151" s="62"/>
      <c r="AF151" s="62"/>
      <c r="AG151" s="62"/>
      <c r="AH151" s="62"/>
      <c r="AI151" s="52" t="s">
        <v>132</v>
      </c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3">
        <f>BC152</f>
        <v>0</v>
      </c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>
        <f>BW152</f>
        <v>0</v>
      </c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 t="s">
        <v>301</v>
      </c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63"/>
    </row>
    <row r="152" spans="1:110" ht="75.75" customHeight="1" hidden="1">
      <c r="A152" s="43" t="s">
        <v>130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199</v>
      </c>
      <c r="AD152" s="46"/>
      <c r="AE152" s="46"/>
      <c r="AF152" s="46"/>
      <c r="AG152" s="46"/>
      <c r="AH152" s="46"/>
      <c r="AI152" s="46" t="s">
        <v>131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301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291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61" t="s">
        <v>199</v>
      </c>
      <c r="AD153" s="62"/>
      <c r="AE153" s="62"/>
      <c r="AF153" s="62"/>
      <c r="AG153" s="62"/>
      <c r="AH153" s="62"/>
      <c r="AI153" s="52" t="s">
        <v>54</v>
      </c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3">
        <f>BC154</f>
        <v>0</v>
      </c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>
        <f>BW154</f>
        <v>0</v>
      </c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>
        <f>BC153-BW153</f>
        <v>0</v>
      </c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63"/>
    </row>
    <row r="154" spans="1:110" ht="43.5" customHeight="1" hidden="1">
      <c r="A154" s="43" t="s">
        <v>221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199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3">
        <f>BC154-BW154</f>
        <v>0</v>
      </c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63"/>
    </row>
    <row r="155" spans="1:110" ht="63" customHeight="1" hidden="1">
      <c r="A155" s="49" t="s">
        <v>329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51" t="s">
        <v>199</v>
      </c>
      <c r="AD155" s="52"/>
      <c r="AE155" s="52"/>
      <c r="AF155" s="52"/>
      <c r="AG155" s="52"/>
      <c r="AH155" s="52"/>
      <c r="AI155" s="52" t="s">
        <v>328</v>
      </c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177">
        <f>BC156</f>
        <v>0</v>
      </c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>
        <f>BW156</f>
        <v>0</v>
      </c>
      <c r="BX155" s="177"/>
      <c r="BY155" s="177"/>
      <c r="BZ155" s="177"/>
      <c r="CA155" s="177"/>
      <c r="CB155" s="177"/>
      <c r="CC155" s="177"/>
      <c r="CD155" s="177"/>
      <c r="CE155" s="177"/>
      <c r="CF155" s="177"/>
      <c r="CG155" s="177"/>
      <c r="CH155" s="177"/>
      <c r="CI155" s="177"/>
      <c r="CJ155" s="177"/>
      <c r="CK155" s="177"/>
      <c r="CL155" s="177"/>
      <c r="CM155" s="177"/>
      <c r="CN155" s="177"/>
      <c r="CO155" s="177" t="s">
        <v>301</v>
      </c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7"/>
      <c r="DE155" s="177"/>
      <c r="DF155" s="178"/>
    </row>
    <row r="156" spans="1:110" ht="58.5" customHeight="1" hidden="1">
      <c r="A156" s="43" t="s">
        <v>331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199</v>
      </c>
      <c r="AD156" s="46"/>
      <c r="AE156" s="46"/>
      <c r="AF156" s="46"/>
      <c r="AG156" s="46"/>
      <c r="AH156" s="46"/>
      <c r="AI156" s="46" t="s">
        <v>330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5">
        <v>0</v>
      </c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>
        <v>0</v>
      </c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 t="s">
        <v>301</v>
      </c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6"/>
    </row>
    <row r="157" spans="1:110" s="21" customFormat="1" ht="30" customHeight="1">
      <c r="A157" s="49" t="s">
        <v>248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61" t="s">
        <v>199</v>
      </c>
      <c r="AD157" s="62"/>
      <c r="AE157" s="62"/>
      <c r="AF157" s="62"/>
      <c r="AG157" s="62"/>
      <c r="AH157" s="62"/>
      <c r="AI157" s="62" t="s">
        <v>388</v>
      </c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4">
        <f>BC158+BC161</f>
        <v>7405600</v>
      </c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>
        <f>BW160</f>
        <v>100000</v>
      </c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47">
        <f>BC157-BW157</f>
        <v>7305600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133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61" t="s">
        <v>199</v>
      </c>
      <c r="AD158" s="62"/>
      <c r="AE158" s="62"/>
      <c r="AF158" s="62"/>
      <c r="AG158" s="62"/>
      <c r="AH158" s="62"/>
      <c r="AI158" s="52" t="s">
        <v>132</v>
      </c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3">
        <f>BC159</f>
        <v>0</v>
      </c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>
        <f>BW159</f>
        <v>0</v>
      </c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 t="s">
        <v>301</v>
      </c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63"/>
    </row>
    <row r="159" spans="1:110" ht="75.75" customHeight="1" hidden="1">
      <c r="A159" s="43" t="s">
        <v>130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199</v>
      </c>
      <c r="AD159" s="46"/>
      <c r="AE159" s="46"/>
      <c r="AF159" s="46"/>
      <c r="AG159" s="46"/>
      <c r="AH159" s="46"/>
      <c r="AI159" s="46" t="s">
        <v>131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301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291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61" t="s">
        <v>199</v>
      </c>
      <c r="AD160" s="62"/>
      <c r="AE160" s="62"/>
      <c r="AF160" s="62"/>
      <c r="AG160" s="62"/>
      <c r="AH160" s="62"/>
      <c r="AI160" s="52" t="s">
        <v>387</v>
      </c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3">
        <f>BC161</f>
        <v>7405600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>
        <f>BW161</f>
        <v>100000</v>
      </c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47">
        <f>BC160-BW160</f>
        <v>7305600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221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199</v>
      </c>
      <c r="AD161" s="46"/>
      <c r="AE161" s="46"/>
      <c r="AF161" s="46"/>
      <c r="AG161" s="46"/>
      <c r="AH161" s="46"/>
      <c r="AI161" s="46" t="s">
        <v>386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7405600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100000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7305600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  <row r="162" spans="1:111" ht="33.75" customHeight="1">
      <c r="A162" s="54" t="s">
        <v>423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5"/>
      <c r="AC162" s="56" t="s">
        <v>199</v>
      </c>
      <c r="AD162" s="57"/>
      <c r="AE162" s="57"/>
      <c r="AF162" s="57"/>
      <c r="AG162" s="57"/>
      <c r="AH162" s="57"/>
      <c r="AI162" s="57" t="s">
        <v>422</v>
      </c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8">
        <f>BC163+BC167+BC172+BC179</f>
        <v>380000</v>
      </c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>
        <f>BW163</f>
        <v>363936</v>
      </c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9">
        <f>BC162-BW162</f>
        <v>16064</v>
      </c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60"/>
      <c r="DG162" s="28"/>
    </row>
    <row r="163" spans="1:110" s="21" customFormat="1" ht="50.25" customHeight="1">
      <c r="A163" s="49" t="s">
        <v>427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50"/>
      <c r="AC163" s="51" t="s">
        <v>199</v>
      </c>
      <c r="AD163" s="52"/>
      <c r="AE163" s="52"/>
      <c r="AF163" s="52"/>
      <c r="AG163" s="52"/>
      <c r="AH163" s="52"/>
      <c r="AI163" s="52" t="s">
        <v>424</v>
      </c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3">
        <f>BC164+BC165+BC166</f>
        <v>380000</v>
      </c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>
        <f>BW165+BW166+BW164</f>
        <v>363936</v>
      </c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47">
        <f>CO164+CO165</f>
        <v>16064</v>
      </c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8"/>
    </row>
    <row r="164" spans="1:110" ht="70.5" customHeight="1">
      <c r="A164" s="43" t="s">
        <v>426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4"/>
      <c r="AC164" s="45" t="s">
        <v>199</v>
      </c>
      <c r="AD164" s="46"/>
      <c r="AE164" s="46"/>
      <c r="AF164" s="46"/>
      <c r="AG164" s="46"/>
      <c r="AH164" s="46"/>
      <c r="AI164" s="46" t="s">
        <v>425</v>
      </c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7">
        <v>80000</v>
      </c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>
        <v>63100</v>
      </c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>
        <f>BC164-BW164</f>
        <v>16900</v>
      </c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8"/>
    </row>
    <row r="165" spans="1:110" ht="38.25" customHeight="1">
      <c r="A165" s="43" t="s">
        <v>427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4"/>
      <c r="AC165" s="45" t="s">
        <v>199</v>
      </c>
      <c r="AD165" s="46"/>
      <c r="AE165" s="46"/>
      <c r="AF165" s="46"/>
      <c r="AG165" s="46"/>
      <c r="AH165" s="46"/>
      <c r="AI165" s="46" t="s">
        <v>430</v>
      </c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7">
        <v>160000</v>
      </c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>
        <v>160836</v>
      </c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>
        <f>BC165-BW165</f>
        <v>-836</v>
      </c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8"/>
    </row>
    <row r="166" spans="1:110" ht="42" customHeight="1">
      <c r="A166" s="43" t="s">
        <v>427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4"/>
      <c r="AC166" s="45" t="s">
        <v>199</v>
      </c>
      <c r="AD166" s="46"/>
      <c r="AE166" s="46"/>
      <c r="AF166" s="46"/>
      <c r="AG166" s="46"/>
      <c r="AH166" s="46"/>
      <c r="AI166" s="46" t="s">
        <v>428</v>
      </c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7">
        <v>140000</v>
      </c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>
        <v>140000</v>
      </c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 t="s">
        <v>301</v>
      </c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8"/>
    </row>
  </sheetData>
  <sheetProtection/>
  <mergeCells count="96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  <mergeCell ref="A162:AB162"/>
    <mergeCell ref="AC162:AH162"/>
    <mergeCell ref="AI162:BB162"/>
    <mergeCell ref="BC162:BV162"/>
    <mergeCell ref="BW162:CN162"/>
    <mergeCell ref="CO162:DF162"/>
    <mergeCell ref="A163:AB163"/>
    <mergeCell ref="AC163:AH163"/>
    <mergeCell ref="AI163:BB163"/>
    <mergeCell ref="BC163:BV163"/>
    <mergeCell ref="BW163:CN163"/>
    <mergeCell ref="CO163:DF163"/>
    <mergeCell ref="A165:AB165"/>
    <mergeCell ref="AC165:AH165"/>
    <mergeCell ref="AI165:BB165"/>
    <mergeCell ref="BC165:BV165"/>
    <mergeCell ref="BW165:CN165"/>
    <mergeCell ref="CO165:DF165"/>
    <mergeCell ref="A166:AB166"/>
    <mergeCell ref="AC166:AH166"/>
    <mergeCell ref="AI166:BB166"/>
    <mergeCell ref="BC166:BV166"/>
    <mergeCell ref="BW166:CN166"/>
    <mergeCell ref="CO166:DF166"/>
    <mergeCell ref="A164:AB164"/>
    <mergeCell ref="AC164:AH164"/>
    <mergeCell ref="AI164:BB164"/>
    <mergeCell ref="BC164:BV164"/>
    <mergeCell ref="BW164:CN164"/>
    <mergeCell ref="CO164:DF164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45">
      <selection activeCell="BW7" sqref="BW7:CN7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54" t="s">
        <v>229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</row>
    <row r="3" spans="1:110" ht="48" customHeight="1">
      <c r="A3" s="255" t="s">
        <v>194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 t="s">
        <v>195</v>
      </c>
      <c r="AD3" s="256"/>
      <c r="AE3" s="256"/>
      <c r="AF3" s="256"/>
      <c r="AG3" s="256"/>
      <c r="AH3" s="256"/>
      <c r="AI3" s="256" t="s">
        <v>123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 t="s">
        <v>235</v>
      </c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 t="s">
        <v>196</v>
      </c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 t="s">
        <v>197</v>
      </c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7"/>
    </row>
    <row r="4" spans="1:110" s="14" customFormat="1" ht="18" customHeight="1" thickBot="1">
      <c r="A4" s="249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4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5"/>
    </row>
    <row r="5" spans="1:111" s="17" customFormat="1" ht="23.25" customHeight="1">
      <c r="A5" s="251" t="s">
        <v>230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3" t="s">
        <v>207</v>
      </c>
      <c r="AD5" s="248"/>
      <c r="AE5" s="248"/>
      <c r="AF5" s="248"/>
      <c r="AG5" s="248"/>
      <c r="AH5" s="248"/>
      <c r="AI5" s="248" t="s">
        <v>200</v>
      </c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6">
        <f>SUM(AZ7:BV54)</f>
        <v>18029237.95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>
        <f>SUM(BW7:CN54)</f>
        <v>6700255.899999999</v>
      </c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f>AZ5-BW5</f>
        <v>11328982.05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7"/>
      <c r="DG5" s="29"/>
    </row>
    <row r="6" spans="1:110" ht="15" customHeight="1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243"/>
      <c r="AC6" s="209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97" t="s">
        <v>90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209" t="s">
        <v>207</v>
      </c>
      <c r="AD7" s="210"/>
      <c r="AE7" s="210"/>
      <c r="AF7" s="210"/>
      <c r="AG7" s="210"/>
      <c r="AH7" s="210"/>
      <c r="AI7" s="211" t="s">
        <v>89</v>
      </c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85">
        <v>2670700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4">
        <v>1577339.65</v>
      </c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5">
        <f aca="true" t="shared" si="0" ref="CO7:CO12">AZ7-BW7</f>
        <v>1093360.35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AZ7+AZ27</f>
        <v>2854600</v>
      </c>
      <c r="DO7" s="30">
        <f>BW7+BW27</f>
        <v>1667420.17</v>
      </c>
    </row>
    <row r="8" spans="1:119" ht="66" customHeight="1">
      <c r="A8" s="197" t="s">
        <v>87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209" t="s">
        <v>207</v>
      </c>
      <c r="AD8" s="210"/>
      <c r="AE8" s="210"/>
      <c r="AF8" s="210"/>
      <c r="AG8" s="210"/>
      <c r="AH8" s="210"/>
      <c r="AI8" s="211" t="s">
        <v>91</v>
      </c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185">
        <v>356200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>
        <v>239309.2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 t="shared" si="0"/>
        <v>116890.79999999999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88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09" t="s">
        <v>207</v>
      </c>
      <c r="AD9" s="210"/>
      <c r="AE9" s="210"/>
      <c r="AF9" s="210"/>
      <c r="AG9" s="210"/>
      <c r="AH9" s="210"/>
      <c r="AI9" s="211" t="s">
        <v>92</v>
      </c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185">
        <v>860000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462666.82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 t="shared" si="0"/>
        <v>397333.18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AZ9+AZ28</f>
        <v>907200</v>
      </c>
      <c r="DO9" s="30">
        <f>BW9+BW28</f>
        <v>487304.15</v>
      </c>
    </row>
    <row r="10" spans="1:110" ht="63.75" customHeight="1">
      <c r="A10" s="197" t="s">
        <v>389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209" t="s">
        <v>207</v>
      </c>
      <c r="AD10" s="210"/>
      <c r="AE10" s="210"/>
      <c r="AF10" s="210"/>
      <c r="AG10" s="210"/>
      <c r="AH10" s="210"/>
      <c r="AI10" s="211" t="s">
        <v>269</v>
      </c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185">
        <v>475100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233224.99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241875.01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62.25" customHeight="1">
      <c r="A11" s="197" t="s">
        <v>98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243"/>
      <c r="AC11" s="232" t="s">
        <v>207</v>
      </c>
      <c r="AD11" s="233"/>
      <c r="AE11" s="233"/>
      <c r="AF11" s="233"/>
      <c r="AG11" s="233"/>
      <c r="AH11" s="234"/>
      <c r="AI11" s="235" t="s">
        <v>99</v>
      </c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7"/>
      <c r="AZ11" s="229">
        <v>144000</v>
      </c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1"/>
      <c r="BW11" s="194">
        <v>143173</v>
      </c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6"/>
      <c r="CO11" s="185">
        <f t="shared" si="0"/>
        <v>827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63.75" customHeight="1">
      <c r="A12" s="197" t="s">
        <v>93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243"/>
      <c r="AC12" s="232" t="s">
        <v>207</v>
      </c>
      <c r="AD12" s="233"/>
      <c r="AE12" s="233"/>
      <c r="AF12" s="233"/>
      <c r="AG12" s="233"/>
      <c r="AH12" s="234"/>
      <c r="AI12" s="235" t="s">
        <v>94</v>
      </c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7"/>
      <c r="AZ12" s="194">
        <v>4000</v>
      </c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6"/>
      <c r="BW12" s="194">
        <v>3717</v>
      </c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6"/>
      <c r="CO12" s="185">
        <f t="shared" si="0"/>
        <v>283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65.25" customHeight="1">
      <c r="A13" s="197" t="s">
        <v>252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243"/>
      <c r="AC13" s="232" t="s">
        <v>207</v>
      </c>
      <c r="AD13" s="233"/>
      <c r="AE13" s="233"/>
      <c r="AF13" s="233"/>
      <c r="AG13" s="233"/>
      <c r="AH13" s="234"/>
      <c r="AI13" s="235" t="s">
        <v>10</v>
      </c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7"/>
      <c r="AZ13" s="194">
        <v>1000</v>
      </c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6"/>
      <c r="BW13" s="194">
        <v>64.52</v>
      </c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6"/>
      <c r="CO13" s="185">
        <f>AZ13-BW13</f>
        <v>935.48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AZ7+AZ8+AZ9+AZ10+AZ11+AZ12+AZ13+AZ27+AZ28+AZ29</f>
        <v>4742100</v>
      </c>
      <c r="DO13" s="30">
        <f>BW7+BW8+BW9+BW10+BW11+BW12+BW13+BW27+BW28+BW29</f>
        <v>2774213.0300000003</v>
      </c>
      <c r="DY13" s="217">
        <f>BW7+BW10+BW11+BW12</f>
        <v>1957454.64</v>
      </c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</row>
    <row r="14" spans="1:110" ht="124.5" customHeight="1">
      <c r="A14" s="197" t="s">
        <v>390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243"/>
      <c r="AC14" s="232" t="s">
        <v>207</v>
      </c>
      <c r="AD14" s="233"/>
      <c r="AE14" s="233"/>
      <c r="AF14" s="233"/>
      <c r="AG14" s="233"/>
      <c r="AH14" s="234"/>
      <c r="AI14" s="235" t="s">
        <v>270</v>
      </c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7"/>
      <c r="AZ14" s="229">
        <v>200</v>
      </c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1"/>
      <c r="BW14" s="229">
        <v>200</v>
      </c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1"/>
      <c r="CO14" s="185" t="s">
        <v>301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88" t="s">
        <v>207</v>
      </c>
      <c r="AD15" s="189"/>
      <c r="AE15" s="189"/>
      <c r="AF15" s="189"/>
      <c r="AG15" s="189"/>
      <c r="AH15" s="190"/>
      <c r="AI15" s="191" t="s">
        <v>376</v>
      </c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3"/>
      <c r="AZ15" s="194">
        <v>0</v>
      </c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6"/>
      <c r="BW15" s="194">
        <v>0</v>
      </c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97" t="s">
        <v>96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209" t="s">
        <v>207</v>
      </c>
      <c r="AD16" s="210"/>
      <c r="AE16" s="210"/>
      <c r="AF16" s="210"/>
      <c r="AG16" s="210"/>
      <c r="AH16" s="210"/>
      <c r="AI16" s="183" t="s">
        <v>97</v>
      </c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5">
        <v>3000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301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3000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79.5" customHeight="1">
      <c r="A17" s="43" t="s">
        <v>391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0" t="s">
        <v>207</v>
      </c>
      <c r="AD17" s="241"/>
      <c r="AE17" s="241"/>
      <c r="AF17" s="241"/>
      <c r="AG17" s="241"/>
      <c r="AH17" s="241"/>
      <c r="AI17" s="242" t="s">
        <v>271</v>
      </c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39">
        <v>15600</v>
      </c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>
        <v>10400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185">
        <f>AZ17-BW17</f>
        <v>5200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08.75" customHeight="1">
      <c r="A18" s="197" t="s">
        <v>392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215" t="s">
        <v>207</v>
      </c>
      <c r="AD18" s="216"/>
      <c r="AE18" s="216"/>
      <c r="AF18" s="216"/>
      <c r="AG18" s="216"/>
      <c r="AH18" s="216"/>
      <c r="AI18" s="212" t="s">
        <v>272</v>
      </c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>
        <v>11900</v>
      </c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4">
        <v>11762.55</v>
      </c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185">
        <f>AZ18-BW18</f>
        <v>137.45000000000073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8.25" customHeight="1">
      <c r="A19" s="197" t="s">
        <v>393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215" t="s">
        <v>207</v>
      </c>
      <c r="AD19" s="216"/>
      <c r="AE19" s="216"/>
      <c r="AF19" s="216"/>
      <c r="AG19" s="216"/>
      <c r="AH19" s="216"/>
      <c r="AI19" s="212" t="s">
        <v>273</v>
      </c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3">
        <v>2000</v>
      </c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4">
        <v>2000</v>
      </c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185" t="s">
        <v>301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 hidden="1">
      <c r="A20" s="197" t="s">
        <v>368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215" t="s">
        <v>207</v>
      </c>
      <c r="AD20" s="216"/>
      <c r="AE20" s="216"/>
      <c r="AF20" s="216"/>
      <c r="AG20" s="216"/>
      <c r="AH20" s="216"/>
      <c r="AI20" s="212" t="s">
        <v>367</v>
      </c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>
        <v>0</v>
      </c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4" t="s">
        <v>301</v>
      </c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185">
        <f>AZ20</f>
        <v>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97" t="s">
        <v>436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215" t="s">
        <v>207</v>
      </c>
      <c r="AD21" s="216"/>
      <c r="AE21" s="216"/>
      <c r="AF21" s="216"/>
      <c r="AG21" s="216"/>
      <c r="AH21" s="216"/>
      <c r="AI21" s="212" t="s">
        <v>169</v>
      </c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3">
        <v>20000</v>
      </c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4">
        <v>20000</v>
      </c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185" t="s">
        <v>301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1" s="16" customFormat="1" ht="112.5" customHeight="1">
      <c r="A22" s="197" t="s">
        <v>394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215" t="s">
        <v>207</v>
      </c>
      <c r="AD22" s="216"/>
      <c r="AE22" s="216"/>
      <c r="AF22" s="216"/>
      <c r="AG22" s="216"/>
      <c r="AH22" s="216"/>
      <c r="AI22" s="212" t="s">
        <v>377</v>
      </c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>
        <v>2000</v>
      </c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4" t="s">
        <v>301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185">
        <f>AZ22</f>
        <v>2000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  <c r="DG22" s="31"/>
    </row>
    <row r="23" spans="1:110" s="16" customFormat="1" ht="70.5" customHeight="1">
      <c r="A23" s="197" t="s">
        <v>395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215" t="s">
        <v>207</v>
      </c>
      <c r="AD23" s="216"/>
      <c r="AE23" s="216"/>
      <c r="AF23" s="216"/>
      <c r="AG23" s="216"/>
      <c r="AH23" s="216"/>
      <c r="AI23" s="212" t="s">
        <v>274</v>
      </c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3">
        <v>3000</v>
      </c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4">
        <v>3000</v>
      </c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184" t="s">
        <v>301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7"/>
    </row>
    <row r="24" spans="1:110" s="16" customFormat="1" ht="53.25" customHeight="1">
      <c r="A24" s="197" t="s">
        <v>396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215" t="s">
        <v>207</v>
      </c>
      <c r="AD24" s="216"/>
      <c r="AE24" s="216"/>
      <c r="AF24" s="216"/>
      <c r="AG24" s="216"/>
      <c r="AH24" s="216"/>
      <c r="AI24" s="212" t="s">
        <v>275</v>
      </c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3">
        <v>5100</v>
      </c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4">
        <v>1500</v>
      </c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185">
        <f>AZ24-BW24</f>
        <v>3600</v>
      </c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6"/>
    </row>
    <row r="25" spans="1:110" s="42" customFormat="1" ht="54" customHeight="1">
      <c r="A25" s="43" t="s">
        <v>363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240" t="s">
        <v>207</v>
      </c>
      <c r="AD25" s="241"/>
      <c r="AE25" s="241"/>
      <c r="AF25" s="241"/>
      <c r="AG25" s="241"/>
      <c r="AH25" s="241"/>
      <c r="AI25" s="242" t="s">
        <v>362</v>
      </c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39">
        <v>10000</v>
      </c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>
        <v>10000</v>
      </c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184" t="s">
        <v>301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7"/>
    </row>
    <row r="26" spans="1:110" s="16" customFormat="1" ht="81.75" customHeight="1" hidden="1">
      <c r="A26" s="197" t="s">
        <v>358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215" t="s">
        <v>207</v>
      </c>
      <c r="AD26" s="216"/>
      <c r="AE26" s="216"/>
      <c r="AF26" s="216"/>
      <c r="AG26" s="216"/>
      <c r="AH26" s="216"/>
      <c r="AI26" s="212" t="s">
        <v>356</v>
      </c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3">
        <v>0</v>
      </c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4">
        <v>0</v>
      </c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29">
        <f>AZ26-BW26</f>
        <v>0</v>
      </c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58"/>
    </row>
    <row r="27" spans="1:113" ht="81" customHeight="1">
      <c r="A27" s="197" t="s">
        <v>100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209" t="s">
        <v>207</v>
      </c>
      <c r="AD27" s="210"/>
      <c r="AE27" s="210"/>
      <c r="AF27" s="210"/>
      <c r="AG27" s="210"/>
      <c r="AH27" s="210"/>
      <c r="AI27" s="183" t="s">
        <v>434</v>
      </c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5">
        <v>183900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90080.52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93819.48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/>
    </row>
    <row r="28" spans="1:143" ht="114" customHeight="1">
      <c r="A28" s="197" t="s">
        <v>101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209" t="s">
        <v>207</v>
      </c>
      <c r="AD28" s="210"/>
      <c r="AE28" s="210"/>
      <c r="AF28" s="210"/>
      <c r="AG28" s="210"/>
      <c r="AH28" s="210"/>
      <c r="AI28" s="183" t="s">
        <v>435</v>
      </c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5">
        <v>47200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24637.33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>
        <f>AZ28-BW28</f>
        <v>22562.67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  <c r="DI28" s="30">
        <f>AZ27+AZ28</f>
        <v>231100</v>
      </c>
      <c r="DO28" s="30">
        <f>BW27+BW28</f>
        <v>114717.85</v>
      </c>
      <c r="DX28" s="217">
        <f>CO27+CO28</f>
        <v>116382.15</v>
      </c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</row>
    <row r="29" spans="1:110" ht="81" customHeight="1" hidden="1">
      <c r="A29" s="197" t="s">
        <v>418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209" t="s">
        <v>207</v>
      </c>
      <c r="AD29" s="210"/>
      <c r="AE29" s="210"/>
      <c r="AF29" s="210"/>
      <c r="AG29" s="210"/>
      <c r="AH29" s="210"/>
      <c r="AI29" s="211" t="s">
        <v>263</v>
      </c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185">
        <v>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>
        <v>0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 t="s">
        <v>301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0" ht="96.75" customHeight="1">
      <c r="A30" s="197" t="s">
        <v>397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209" t="s">
        <v>207</v>
      </c>
      <c r="AD30" s="210"/>
      <c r="AE30" s="210"/>
      <c r="AF30" s="210"/>
      <c r="AG30" s="210"/>
      <c r="AH30" s="210"/>
      <c r="AI30" s="211" t="s">
        <v>276</v>
      </c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185">
        <v>3000</v>
      </c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 t="s">
        <v>301</v>
      </c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>
        <f>AZ30</f>
        <v>3000</v>
      </c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6"/>
    </row>
    <row r="31" spans="1:111" s="15" customFormat="1" ht="99.75" customHeight="1">
      <c r="A31" s="197" t="s">
        <v>398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88" t="s">
        <v>207</v>
      </c>
      <c r="AD31" s="189"/>
      <c r="AE31" s="189"/>
      <c r="AF31" s="189"/>
      <c r="AG31" s="189"/>
      <c r="AH31" s="190"/>
      <c r="AI31" s="191" t="s">
        <v>277</v>
      </c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4">
        <v>3000</v>
      </c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6"/>
      <c r="BW31" s="194" t="s">
        <v>301</v>
      </c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6"/>
      <c r="CO31" s="194">
        <f>AZ31</f>
        <v>3000</v>
      </c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238"/>
      <c r="DG31" s="32"/>
    </row>
    <row r="32" spans="1:111" ht="22.5" customHeight="1" hidden="1">
      <c r="A32" s="43" t="s">
        <v>95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32" t="s">
        <v>207</v>
      </c>
      <c r="AD32" s="233"/>
      <c r="AE32" s="233"/>
      <c r="AF32" s="233"/>
      <c r="AG32" s="233"/>
      <c r="AH32" s="234"/>
      <c r="AI32" s="235" t="s">
        <v>102</v>
      </c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7"/>
      <c r="AZ32" s="229">
        <v>0</v>
      </c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1"/>
      <c r="BW32" s="229">
        <v>0</v>
      </c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1"/>
      <c r="CO32" s="185" t="s">
        <v>301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  <c r="DG32" s="31"/>
    </row>
    <row r="33" spans="1:110" s="15" customFormat="1" ht="108.75" customHeight="1" hidden="1">
      <c r="A33" s="197" t="s">
        <v>267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88" t="s">
        <v>207</v>
      </c>
      <c r="AD33" s="189"/>
      <c r="AE33" s="189"/>
      <c r="AF33" s="189"/>
      <c r="AG33" s="189"/>
      <c r="AH33" s="190"/>
      <c r="AI33" s="191" t="s">
        <v>278</v>
      </c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3"/>
      <c r="AZ33" s="194">
        <v>0</v>
      </c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6"/>
      <c r="BW33" s="194" t="s">
        <v>301</v>
      </c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6"/>
      <c r="CO33" s="185">
        <f>AZ33</f>
        <v>0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</row>
    <row r="34" spans="1:119" ht="79.5" customHeight="1">
      <c r="A34" s="197" t="s">
        <v>399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232" t="s">
        <v>207</v>
      </c>
      <c r="AD34" s="233"/>
      <c r="AE34" s="233"/>
      <c r="AF34" s="233"/>
      <c r="AG34" s="233"/>
      <c r="AH34" s="234"/>
      <c r="AI34" s="235" t="s">
        <v>279</v>
      </c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7"/>
      <c r="AZ34" s="194">
        <v>937200</v>
      </c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6"/>
      <c r="BW34" s="194">
        <v>590223.15</v>
      </c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6"/>
      <c r="CO34" s="185">
        <f>AZ34-BW34</f>
        <v>346976.85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  <c r="DI34" s="30"/>
      <c r="DO34" s="30"/>
    </row>
    <row r="35" spans="1:111" ht="82.5" customHeight="1">
      <c r="A35" s="197" t="s">
        <v>400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232" t="s">
        <v>207</v>
      </c>
      <c r="AD35" s="233"/>
      <c r="AE35" s="233"/>
      <c r="AF35" s="233"/>
      <c r="AG35" s="233"/>
      <c r="AH35" s="234"/>
      <c r="AI35" s="235" t="s">
        <v>280</v>
      </c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7"/>
      <c r="AZ35" s="194">
        <v>33100</v>
      </c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6"/>
      <c r="BW35" s="229">
        <v>29759.84</v>
      </c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1"/>
      <c r="CO35" s="185">
        <f>AZ35-BW35</f>
        <v>3340.16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85.5" customHeight="1" hidden="1">
      <c r="A36" s="197" t="s">
        <v>401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232" t="s">
        <v>207</v>
      </c>
      <c r="AD36" s="233"/>
      <c r="AE36" s="233"/>
      <c r="AF36" s="233"/>
      <c r="AG36" s="233"/>
      <c r="AH36" s="234"/>
      <c r="AI36" s="235" t="s">
        <v>281</v>
      </c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7"/>
      <c r="AZ36" s="194">
        <v>0</v>
      </c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6"/>
      <c r="BW36" s="229" t="s">
        <v>301</v>
      </c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1"/>
      <c r="CO36" s="185">
        <f>AZ36</f>
        <v>0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1" ht="82.5" customHeight="1">
      <c r="A37" s="197" t="s">
        <v>402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232" t="s">
        <v>207</v>
      </c>
      <c r="AD37" s="233"/>
      <c r="AE37" s="233"/>
      <c r="AF37" s="233"/>
      <c r="AG37" s="233"/>
      <c r="AH37" s="234"/>
      <c r="AI37" s="235" t="s">
        <v>282</v>
      </c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7"/>
      <c r="AZ37" s="194">
        <v>307437.95</v>
      </c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6"/>
      <c r="BW37" s="229">
        <v>253877.78</v>
      </c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1"/>
      <c r="CO37" s="185">
        <f>AZ37-BW37</f>
        <v>53560.17000000001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  <c r="DG37" s="18"/>
    </row>
    <row r="38" spans="1:111" ht="111" customHeight="1">
      <c r="A38" s="43" t="s">
        <v>437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88" t="s">
        <v>207</v>
      </c>
      <c r="AD38" s="189"/>
      <c r="AE38" s="189"/>
      <c r="AF38" s="189"/>
      <c r="AG38" s="189"/>
      <c r="AH38" s="190"/>
      <c r="AI38" s="191" t="s">
        <v>378</v>
      </c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3"/>
      <c r="AZ38" s="194">
        <v>104300</v>
      </c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6"/>
      <c r="BW38" s="194" t="s">
        <v>301</v>
      </c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6"/>
      <c r="CO38" s="184">
        <f>AZ38</f>
        <v>104300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7"/>
      <c r="DG38" s="18"/>
    </row>
    <row r="39" spans="1:111" ht="105.75" customHeight="1">
      <c r="A39" s="43" t="s">
        <v>440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88" t="s">
        <v>207</v>
      </c>
      <c r="AD39" s="189"/>
      <c r="AE39" s="189"/>
      <c r="AF39" s="189"/>
      <c r="AG39" s="189"/>
      <c r="AH39" s="190"/>
      <c r="AI39" s="191" t="s">
        <v>379</v>
      </c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3"/>
      <c r="AZ39" s="194">
        <v>6606100</v>
      </c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6"/>
      <c r="BW39" s="194" t="s">
        <v>301</v>
      </c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6"/>
      <c r="CO39" s="184">
        <f>AZ39</f>
        <v>6606100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7"/>
      <c r="DG39" s="18"/>
    </row>
    <row r="40" spans="1:111" ht="68.25" customHeight="1" hidden="1">
      <c r="A40" s="43" t="s">
        <v>414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88" t="s">
        <v>207</v>
      </c>
      <c r="AD40" s="189"/>
      <c r="AE40" s="189"/>
      <c r="AF40" s="189"/>
      <c r="AG40" s="189"/>
      <c r="AH40" s="190"/>
      <c r="AI40" s="191" t="s">
        <v>413</v>
      </c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3"/>
      <c r="AZ40" s="194">
        <v>0</v>
      </c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6"/>
      <c r="BW40" s="194">
        <v>0</v>
      </c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6"/>
      <c r="CO40" s="184" t="s">
        <v>301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7"/>
      <c r="DG40" s="18"/>
    </row>
    <row r="41" spans="1:111" ht="87" customHeight="1" hidden="1">
      <c r="A41" s="43" t="s">
        <v>411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88" t="s">
        <v>207</v>
      </c>
      <c r="AD41" s="189"/>
      <c r="AE41" s="189"/>
      <c r="AF41" s="189"/>
      <c r="AG41" s="189"/>
      <c r="AH41" s="190"/>
      <c r="AI41" s="191" t="s">
        <v>412</v>
      </c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3"/>
      <c r="AZ41" s="194">
        <v>0</v>
      </c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4">
        <v>0</v>
      </c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6"/>
      <c r="CO41" s="184" t="s">
        <v>301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7"/>
      <c r="DG41" s="18"/>
    </row>
    <row r="42" spans="1:110" ht="87.75" customHeight="1">
      <c r="A42" s="197" t="s">
        <v>403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232" t="s">
        <v>207</v>
      </c>
      <c r="AD42" s="233"/>
      <c r="AE42" s="233"/>
      <c r="AF42" s="233"/>
      <c r="AG42" s="233"/>
      <c r="AH42" s="234"/>
      <c r="AI42" s="235" t="s">
        <v>380</v>
      </c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7"/>
      <c r="AZ42" s="194">
        <v>1000</v>
      </c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6"/>
      <c r="BW42" s="229" t="s">
        <v>301</v>
      </c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1"/>
      <c r="CO42" s="185">
        <f>AZ42</f>
        <v>1000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0" ht="110.25" customHeight="1">
      <c r="A43" s="197" t="s">
        <v>408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209" t="s">
        <v>207</v>
      </c>
      <c r="AD43" s="210"/>
      <c r="AE43" s="210"/>
      <c r="AF43" s="210"/>
      <c r="AG43" s="210"/>
      <c r="AH43" s="210"/>
      <c r="AI43" s="211" t="s">
        <v>283</v>
      </c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184">
        <v>8600</v>
      </c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5">
        <v>8600</v>
      </c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 t="s">
        <v>301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</row>
    <row r="44" spans="1:110" ht="108.75" customHeight="1">
      <c r="A44" s="197" t="s">
        <v>404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209" t="s">
        <v>207</v>
      </c>
      <c r="AD44" s="210"/>
      <c r="AE44" s="210"/>
      <c r="AF44" s="210"/>
      <c r="AG44" s="210"/>
      <c r="AH44" s="210"/>
      <c r="AI44" s="211" t="s">
        <v>381</v>
      </c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184">
        <v>2000</v>
      </c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5">
        <v>2000</v>
      </c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 t="s">
        <v>301</v>
      </c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6"/>
    </row>
    <row r="45" spans="1:110" s="15" customFormat="1" ht="98.25" customHeight="1">
      <c r="A45" s="197" t="s">
        <v>268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81" t="s">
        <v>207</v>
      </c>
      <c r="AD45" s="182"/>
      <c r="AE45" s="182"/>
      <c r="AF45" s="182"/>
      <c r="AG45" s="182"/>
      <c r="AH45" s="182"/>
      <c r="AI45" s="183" t="s">
        <v>284</v>
      </c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4">
        <v>3812900</v>
      </c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>
        <v>2506718.42</v>
      </c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5">
        <f>AZ45-BW45</f>
        <v>1306181.58</v>
      </c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6"/>
    </row>
    <row r="46" spans="1:113" s="15" customFormat="1" ht="68.25" customHeight="1">
      <c r="A46" s="197" t="s">
        <v>420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81" t="s">
        <v>207</v>
      </c>
      <c r="AD46" s="182"/>
      <c r="AE46" s="182"/>
      <c r="AF46" s="182"/>
      <c r="AG46" s="182"/>
      <c r="AH46" s="182"/>
      <c r="AI46" s="183" t="s">
        <v>419</v>
      </c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4">
        <v>7000</v>
      </c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>
        <v>6377</v>
      </c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5">
        <f>AZ46-BW46</f>
        <v>623</v>
      </c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6"/>
      <c r="DI46" s="41">
        <f>BW45+BW46</f>
        <v>2513095.42</v>
      </c>
    </row>
    <row r="47" spans="1:110" s="15" customFormat="1" ht="85.5" customHeight="1">
      <c r="A47" s="43" t="s">
        <v>429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181" t="s">
        <v>207</v>
      </c>
      <c r="AD47" s="182"/>
      <c r="AE47" s="182"/>
      <c r="AF47" s="182"/>
      <c r="AG47" s="182"/>
      <c r="AH47" s="182"/>
      <c r="AI47" s="183" t="s">
        <v>432</v>
      </c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4">
        <v>100100</v>
      </c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>
        <v>100000</v>
      </c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5">
        <f>AZ47-BW47</f>
        <v>100</v>
      </c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6"/>
    </row>
    <row r="48" spans="1:110" s="15" customFormat="1" ht="102" customHeight="1">
      <c r="A48" s="43" t="s">
        <v>441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181" t="s">
        <v>207</v>
      </c>
      <c r="AD48" s="182"/>
      <c r="AE48" s="182"/>
      <c r="AF48" s="182"/>
      <c r="AG48" s="182"/>
      <c r="AH48" s="182"/>
      <c r="AI48" s="183" t="s">
        <v>421</v>
      </c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4">
        <v>145600</v>
      </c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>
        <v>145271.79</v>
      </c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>
        <f>AZ48-BW48</f>
        <v>328.20999999999185</v>
      </c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7"/>
    </row>
    <row r="49" spans="1:110" s="15" customFormat="1" ht="84" customHeight="1">
      <c r="A49" s="197" t="s">
        <v>439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81" t="s">
        <v>207</v>
      </c>
      <c r="AD49" s="182"/>
      <c r="AE49" s="182"/>
      <c r="AF49" s="182"/>
      <c r="AG49" s="182"/>
      <c r="AH49" s="182"/>
      <c r="AI49" s="183" t="s">
        <v>438</v>
      </c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4">
        <v>1030400</v>
      </c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>
        <v>154026.52</v>
      </c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>
        <f>AZ49-BW49</f>
        <v>876373.48</v>
      </c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7"/>
    </row>
    <row r="50" spans="1:110" s="15" customFormat="1" ht="125.25" customHeight="1" hidden="1">
      <c r="A50" s="197" t="s">
        <v>359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81" t="s">
        <v>207</v>
      </c>
      <c r="AD50" s="182"/>
      <c r="AE50" s="182"/>
      <c r="AF50" s="182"/>
      <c r="AG50" s="182"/>
      <c r="AH50" s="182"/>
      <c r="AI50" s="183" t="s">
        <v>357</v>
      </c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4">
        <v>0</v>
      </c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>
        <v>0</v>
      </c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5" t="s">
        <v>301</v>
      </c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6"/>
    </row>
    <row r="51" spans="1:113" s="15" customFormat="1" ht="146.25" customHeight="1">
      <c r="A51" s="43" t="s">
        <v>383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181" t="s">
        <v>207</v>
      </c>
      <c r="AD51" s="182"/>
      <c r="AE51" s="182"/>
      <c r="AF51" s="182"/>
      <c r="AG51" s="182"/>
      <c r="AH51" s="182"/>
      <c r="AI51" s="183" t="s">
        <v>382</v>
      </c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4">
        <v>68300</v>
      </c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>
        <v>39803.75</v>
      </c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5">
        <f>AZ51-BW51</f>
        <v>28496.25</v>
      </c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6"/>
      <c r="DI51" s="41"/>
    </row>
    <row r="52" spans="1:110" ht="75" customHeight="1" thickBot="1">
      <c r="A52" s="197" t="s">
        <v>405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8" t="s">
        <v>207</v>
      </c>
      <c r="AD52" s="199"/>
      <c r="AE52" s="199"/>
      <c r="AF52" s="199"/>
      <c r="AG52" s="199"/>
      <c r="AH52" s="200"/>
      <c r="AI52" s="201" t="s">
        <v>285</v>
      </c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3"/>
      <c r="AZ52" s="204">
        <v>3000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6"/>
      <c r="BW52" s="204" t="s">
        <v>301</v>
      </c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6"/>
      <c r="CO52" s="207">
        <f>AZ52</f>
        <v>3000</v>
      </c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8"/>
    </row>
    <row r="53" spans="1:110" ht="81" customHeight="1" thickBot="1">
      <c r="A53" s="43" t="s">
        <v>431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198" t="s">
        <v>207</v>
      </c>
      <c r="AD53" s="199"/>
      <c r="AE53" s="199"/>
      <c r="AF53" s="199"/>
      <c r="AG53" s="199"/>
      <c r="AH53" s="200"/>
      <c r="AI53" s="201" t="s">
        <v>410</v>
      </c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3"/>
      <c r="AZ53" s="259">
        <v>900</v>
      </c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1"/>
      <c r="BW53" s="204">
        <v>121.07</v>
      </c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6"/>
      <c r="CO53" s="185">
        <f>AZ53-BW53</f>
        <v>778.9300000000001</v>
      </c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6"/>
    </row>
    <row r="54" spans="1:110" ht="87.75" customHeight="1" thickBot="1">
      <c r="A54" s="197" t="s">
        <v>385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8" t="s">
        <v>207</v>
      </c>
      <c r="AD54" s="199"/>
      <c r="AE54" s="199"/>
      <c r="AF54" s="199"/>
      <c r="AG54" s="199"/>
      <c r="AH54" s="200"/>
      <c r="AI54" s="201" t="s">
        <v>384</v>
      </c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3"/>
      <c r="AZ54" s="204">
        <v>40400</v>
      </c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6"/>
      <c r="BW54" s="204">
        <v>30401</v>
      </c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6"/>
      <c r="CO54" s="207">
        <f>AZ54-BW54</f>
        <v>9999</v>
      </c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8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197" t="s">
        <v>232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219" t="s">
        <v>208</v>
      </c>
      <c r="AD56" s="220"/>
      <c r="AE56" s="220"/>
      <c r="AF56" s="220"/>
      <c r="AG56" s="220"/>
      <c r="AH56" s="221"/>
      <c r="AI56" s="222" t="s">
        <v>200</v>
      </c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4"/>
      <c r="AZ56" s="225">
        <f>'стр.1'!BC13-Лист1!AZ5</f>
        <v>-49937.949999999255</v>
      </c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5">
        <f>'стр.1'!BW13-Лист1!BW5</f>
        <v>-1354773.669999999</v>
      </c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5" t="s">
        <v>200</v>
      </c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8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</row>
  </sheetData>
  <sheetProtection/>
  <mergeCells count="322">
    <mergeCell ref="A41:AB41"/>
    <mergeCell ref="AC41:AH41"/>
    <mergeCell ref="AI41:AY41"/>
    <mergeCell ref="AZ41:BV41"/>
    <mergeCell ref="BW41:CN41"/>
    <mergeCell ref="CO41:DF41"/>
    <mergeCell ref="A53:AB53"/>
    <mergeCell ref="AC53:AH53"/>
    <mergeCell ref="AI53:AY53"/>
    <mergeCell ref="AZ53:BV53"/>
    <mergeCell ref="BW53:CN53"/>
    <mergeCell ref="CO53:DF53"/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49:AB49"/>
    <mergeCell ref="AC49:AH49"/>
    <mergeCell ref="AI49:AY49"/>
    <mergeCell ref="AZ49:BV49"/>
    <mergeCell ref="BW49:CN49"/>
    <mergeCell ref="CO49:DF49"/>
    <mergeCell ref="A46:AB46"/>
    <mergeCell ref="AC46:AH46"/>
    <mergeCell ref="AI46:AY46"/>
    <mergeCell ref="AZ46:BV46"/>
    <mergeCell ref="BW46:CN46"/>
    <mergeCell ref="CO46:DF46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DI56:DS56"/>
    <mergeCell ref="BW54:CN54"/>
    <mergeCell ref="CO54:DF54"/>
    <mergeCell ref="BW56:CN56"/>
    <mergeCell ref="CO56:DF56"/>
    <mergeCell ref="BW51:CN51"/>
    <mergeCell ref="CO51:DF51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A20:AB20"/>
    <mergeCell ref="AC20:AH20"/>
    <mergeCell ref="AI20:AY20"/>
    <mergeCell ref="AZ20:BV20"/>
    <mergeCell ref="BW20:CN20"/>
    <mergeCell ref="CO20:DF20"/>
    <mergeCell ref="A38:AB38"/>
    <mergeCell ref="AC38:AH38"/>
    <mergeCell ref="AI38:AY38"/>
    <mergeCell ref="AZ38:BV38"/>
    <mergeCell ref="BW38:CN38"/>
    <mergeCell ref="CO38:DF38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44:AB44"/>
    <mergeCell ref="AC44:AH44"/>
    <mergeCell ref="AI44:AY44"/>
    <mergeCell ref="AZ44:BV44"/>
    <mergeCell ref="BW44:CN44"/>
    <mergeCell ref="CO44:DF44"/>
    <mergeCell ref="A52:AB52"/>
    <mergeCell ref="AC52:AH52"/>
    <mergeCell ref="AI52:AY52"/>
    <mergeCell ref="AZ52:BV52"/>
    <mergeCell ref="BW52:CN52"/>
    <mergeCell ref="CO52:DF52"/>
    <mergeCell ref="A40:AB40"/>
    <mergeCell ref="AC40:AH40"/>
    <mergeCell ref="AI40:AY40"/>
    <mergeCell ref="AZ40:BV40"/>
    <mergeCell ref="BW40:CN40"/>
    <mergeCell ref="CO40:DF40"/>
    <mergeCell ref="A48:AB48"/>
    <mergeCell ref="AC48:AH48"/>
    <mergeCell ref="AI48:AY48"/>
    <mergeCell ref="AZ48:BV48"/>
    <mergeCell ref="BW48:CN48"/>
    <mergeCell ref="CO48:DF48"/>
    <mergeCell ref="A47:AB47"/>
    <mergeCell ref="AC47:AH47"/>
    <mergeCell ref="AI47:AY47"/>
    <mergeCell ref="AZ47:BV47"/>
    <mergeCell ref="BW47:CN47"/>
    <mergeCell ref="CO47:DF47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0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345" t="s">
        <v>297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</row>
    <row r="3" spans="1:110" ht="54" customHeight="1">
      <c r="A3" s="337" t="s">
        <v>194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 t="s">
        <v>195</v>
      </c>
      <c r="AD3" s="331"/>
      <c r="AE3" s="331"/>
      <c r="AF3" s="331"/>
      <c r="AG3" s="331"/>
      <c r="AH3" s="331"/>
      <c r="AI3" s="331" t="s">
        <v>298</v>
      </c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 t="s">
        <v>235</v>
      </c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 t="s">
        <v>196</v>
      </c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 t="s">
        <v>197</v>
      </c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2"/>
    </row>
    <row r="4" spans="1:110" s="9" customFormat="1" ht="12" customHeight="1" thickBot="1">
      <c r="A4" s="338">
        <v>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18">
        <v>2</v>
      </c>
      <c r="AD4" s="318"/>
      <c r="AE4" s="318"/>
      <c r="AF4" s="318"/>
      <c r="AG4" s="318"/>
      <c r="AH4" s="318"/>
      <c r="AI4" s="318">
        <v>3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>
        <v>4</v>
      </c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>
        <v>5</v>
      </c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>
        <v>6</v>
      </c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26"/>
    </row>
    <row r="5" spans="1:110" ht="22.5" customHeight="1">
      <c r="A5" s="340" t="s">
        <v>170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42" t="s">
        <v>231</v>
      </c>
      <c r="AD5" s="335"/>
      <c r="AE5" s="335"/>
      <c r="AF5" s="335"/>
      <c r="AG5" s="335"/>
      <c r="AH5" s="335"/>
      <c r="AI5" s="335" t="s">
        <v>200</v>
      </c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27">
        <f>AZ29</f>
        <v>49937.949999999255</v>
      </c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7">
        <f>BW29+BW6</f>
        <v>1354773.67</v>
      </c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7">
        <f>AZ5-BW5</f>
        <v>-1304835.7200000007</v>
      </c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36"/>
    </row>
    <row r="6" spans="1:110" ht="12" customHeight="1">
      <c r="A6" s="298" t="s">
        <v>198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9"/>
      <c r="AC6" s="309" t="s">
        <v>210</v>
      </c>
      <c r="AD6" s="292"/>
      <c r="AE6" s="292"/>
      <c r="AF6" s="292"/>
      <c r="AG6" s="292"/>
      <c r="AH6" s="293"/>
      <c r="AI6" s="291" t="s">
        <v>200</v>
      </c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3"/>
      <c r="AZ6" s="319" t="s">
        <v>301</v>
      </c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3"/>
      <c r="BW6" s="319">
        <v>1579500</v>
      </c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3"/>
      <c r="CO6" s="319">
        <v>-1579500</v>
      </c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33"/>
    </row>
    <row r="7" spans="1:110" ht="22.5" customHeight="1">
      <c r="A7" s="306" t="s">
        <v>171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7"/>
      <c r="AC7" s="310"/>
      <c r="AD7" s="278"/>
      <c r="AE7" s="278"/>
      <c r="AF7" s="278"/>
      <c r="AG7" s="278"/>
      <c r="AH7" s="295"/>
      <c r="AI7" s="294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95"/>
      <c r="AZ7" s="324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325"/>
      <c r="BW7" s="324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325"/>
      <c r="CO7" s="324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334"/>
    </row>
    <row r="8" spans="1:110" ht="15" customHeight="1">
      <c r="A8" s="304" t="s">
        <v>209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309" t="s">
        <v>210</v>
      </c>
      <c r="AD8" s="292"/>
      <c r="AE8" s="292"/>
      <c r="AF8" s="292"/>
      <c r="AG8" s="292"/>
      <c r="AH8" s="293"/>
      <c r="AI8" s="291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3"/>
      <c r="AZ8" s="319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9"/>
      <c r="BW8" s="319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9"/>
      <c r="CO8" s="319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1"/>
    </row>
    <row r="9" spans="1:110" ht="57.75" customHeight="1" hidden="1">
      <c r="A9" s="311" t="s">
        <v>312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2"/>
      <c r="AC9" s="310"/>
      <c r="AD9" s="278"/>
      <c r="AE9" s="278"/>
      <c r="AF9" s="278"/>
      <c r="AG9" s="278"/>
      <c r="AH9" s="295"/>
      <c r="AI9" s="294" t="s">
        <v>117</v>
      </c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95"/>
      <c r="AZ9" s="315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30"/>
      <c r="BW9" s="315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30"/>
      <c r="CO9" s="315" t="s">
        <v>301</v>
      </c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7"/>
    </row>
    <row r="10" spans="1:110" ht="56.25" customHeight="1" hidden="1">
      <c r="A10" s="313" t="s">
        <v>321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4"/>
      <c r="AC10" s="285" t="s">
        <v>322</v>
      </c>
      <c r="AD10" s="284"/>
      <c r="AE10" s="284"/>
      <c r="AF10" s="284"/>
      <c r="AG10" s="284"/>
      <c r="AH10" s="284"/>
      <c r="AI10" s="284" t="s">
        <v>323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 t="s">
        <v>301</v>
      </c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308"/>
    </row>
    <row r="11" spans="1:110" ht="62.25" customHeight="1">
      <c r="A11" s="302" t="s">
        <v>312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85" t="s">
        <v>409</v>
      </c>
      <c r="AD11" s="284"/>
      <c r="AE11" s="284"/>
      <c r="AF11" s="284"/>
      <c r="AG11" s="284"/>
      <c r="AH11" s="284"/>
      <c r="AI11" s="284" t="s">
        <v>117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343">
        <v>1579500</v>
      </c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286">
        <v>1579500</v>
      </c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 t="s">
        <v>301</v>
      </c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308"/>
    </row>
    <row r="12" spans="1:110" ht="69" customHeight="1">
      <c r="A12" s="302" t="s">
        <v>321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285" t="s">
        <v>322</v>
      </c>
      <c r="AD12" s="284"/>
      <c r="AE12" s="284"/>
      <c r="AF12" s="284"/>
      <c r="AG12" s="284"/>
      <c r="AH12" s="284"/>
      <c r="AI12" s="284" t="s">
        <v>323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343">
        <v>-1579500</v>
      </c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286" t="s">
        <v>301</v>
      </c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>
        <f>AZ12</f>
        <v>-1579500</v>
      </c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308"/>
    </row>
    <row r="13" spans="1:110" ht="1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5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74" t="s">
        <v>301</v>
      </c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 t="s">
        <v>301</v>
      </c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 t="s">
        <v>301</v>
      </c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5"/>
    </row>
    <row r="14" spans="1:110" ht="1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5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74" t="s">
        <v>301</v>
      </c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 t="s">
        <v>301</v>
      </c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 t="s">
        <v>301</v>
      </c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5"/>
    </row>
    <row r="15" spans="1:110" ht="1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5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74" t="s">
        <v>301</v>
      </c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 t="s">
        <v>301</v>
      </c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 t="s">
        <v>301</v>
      </c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5"/>
    </row>
    <row r="16" spans="1:110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5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74" t="s">
        <v>301</v>
      </c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 t="s">
        <v>301</v>
      </c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 t="s">
        <v>301</v>
      </c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5"/>
    </row>
    <row r="17" spans="1:110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5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 t="s">
        <v>301</v>
      </c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 t="s">
        <v>301</v>
      </c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5"/>
    </row>
    <row r="18" spans="1:110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5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74" t="s">
        <v>301</v>
      </c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 t="s">
        <v>301</v>
      </c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 t="s">
        <v>301</v>
      </c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5"/>
    </row>
    <row r="19" spans="1:110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5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74" t="s">
        <v>301</v>
      </c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 t="s">
        <v>301</v>
      </c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 t="s">
        <v>301</v>
      </c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5"/>
    </row>
    <row r="20" spans="1:110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5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74" t="s">
        <v>301</v>
      </c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 t="s">
        <v>301</v>
      </c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 t="s">
        <v>301</v>
      </c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5"/>
    </row>
    <row r="21" spans="1:110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5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4" t="s">
        <v>301</v>
      </c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 t="s">
        <v>301</v>
      </c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 t="s">
        <v>301</v>
      </c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5"/>
    </row>
    <row r="22" spans="1:110" ht="22.5" customHeight="1">
      <c r="A22" s="296" t="s">
        <v>172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285" t="s">
        <v>211</v>
      </c>
      <c r="AD22" s="284"/>
      <c r="AE22" s="284"/>
      <c r="AF22" s="284"/>
      <c r="AG22" s="284"/>
      <c r="AH22" s="284"/>
      <c r="AI22" s="284" t="s">
        <v>200</v>
      </c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74" t="s">
        <v>301</v>
      </c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 t="s">
        <v>301</v>
      </c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 t="s">
        <v>301</v>
      </c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5"/>
    </row>
    <row r="23" spans="1:110" ht="12" customHeight="1">
      <c r="A23" s="298" t="s">
        <v>209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9"/>
      <c r="AC23" s="309"/>
      <c r="AD23" s="292"/>
      <c r="AE23" s="292"/>
      <c r="AF23" s="292"/>
      <c r="AG23" s="292"/>
      <c r="AH23" s="293"/>
      <c r="AI23" s="291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3"/>
      <c r="AZ23" s="344" t="s">
        <v>301</v>
      </c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3"/>
      <c r="BW23" s="344" t="s">
        <v>301</v>
      </c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3"/>
      <c r="CO23" s="344" t="s">
        <v>301</v>
      </c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33"/>
    </row>
    <row r="24" spans="1:110" ht="15" customHeight="1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1"/>
      <c r="AC24" s="310"/>
      <c r="AD24" s="278"/>
      <c r="AE24" s="278"/>
      <c r="AF24" s="278"/>
      <c r="AG24" s="278"/>
      <c r="AH24" s="295"/>
      <c r="AI24" s="294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95"/>
      <c r="AZ24" s="324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325"/>
      <c r="BW24" s="324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325"/>
      <c r="CO24" s="324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334"/>
    </row>
    <row r="25" spans="1:110" ht="1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5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4" t="s">
        <v>301</v>
      </c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 t="s">
        <v>301</v>
      </c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 t="s">
        <v>301</v>
      </c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5"/>
    </row>
    <row r="26" spans="1:110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  <c r="AC26" s="285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74" t="s">
        <v>301</v>
      </c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 t="s">
        <v>301</v>
      </c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 t="s">
        <v>301</v>
      </c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5"/>
    </row>
    <row r="27" spans="1:110" ht="1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5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4" t="s">
        <v>301</v>
      </c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 t="s">
        <v>301</v>
      </c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 t="s">
        <v>301</v>
      </c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5"/>
    </row>
    <row r="28" spans="1:110" ht="1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85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74" t="s">
        <v>301</v>
      </c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 t="s">
        <v>301</v>
      </c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 t="s">
        <v>301</v>
      </c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5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213</v>
      </c>
      <c r="AD29" s="284"/>
      <c r="AE29" s="284"/>
      <c r="AF29" s="284"/>
      <c r="AG29" s="284"/>
      <c r="AH29" s="284"/>
      <c r="AI29" s="284" t="s">
        <v>290</v>
      </c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6">
        <f>AZ30+AZ32</f>
        <v>49937.949999999255</v>
      </c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86">
        <f>BW30+BW32</f>
        <v>-224726.33000000007</v>
      </c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86">
        <f>AZ29-BW29</f>
        <v>274664.27999999933</v>
      </c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5"/>
    </row>
    <row r="30" spans="1:110" ht="21.75" customHeight="1">
      <c r="A30" s="289" t="s">
        <v>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85" t="s">
        <v>214</v>
      </c>
      <c r="AD30" s="284"/>
      <c r="AE30" s="284"/>
      <c r="AF30" s="284"/>
      <c r="AG30" s="284"/>
      <c r="AH30" s="284"/>
      <c r="AI30" s="284" t="s">
        <v>288</v>
      </c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6">
        <v>-19558800</v>
      </c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343">
        <v>-7003008.53</v>
      </c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274" t="s">
        <v>200</v>
      </c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5"/>
    </row>
    <row r="31" spans="1:110" ht="1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3"/>
      <c r="AC31" s="264"/>
      <c r="AD31" s="265"/>
      <c r="AE31" s="265"/>
      <c r="AF31" s="265"/>
      <c r="AG31" s="265"/>
      <c r="AH31" s="266"/>
      <c r="AI31" s="267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6"/>
      <c r="AZ31" s="268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70"/>
      <c r="BW31" s="271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3"/>
      <c r="CO31" s="274" t="s">
        <v>200</v>
      </c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5"/>
    </row>
    <row r="32" spans="1:110" ht="24" customHeight="1" thickBot="1">
      <c r="A32" s="350" t="s">
        <v>4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1"/>
      <c r="AC32" s="354" t="s">
        <v>215</v>
      </c>
      <c r="AD32" s="353"/>
      <c r="AE32" s="353"/>
      <c r="AF32" s="353"/>
      <c r="AG32" s="353"/>
      <c r="AH32" s="353"/>
      <c r="AI32" s="353" t="s">
        <v>289</v>
      </c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5">
        <v>19608737.95</v>
      </c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6">
        <v>6778282.2</v>
      </c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8" t="s">
        <v>200</v>
      </c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8"/>
      <c r="DD32" s="348"/>
      <c r="DE32" s="348"/>
      <c r="DF32" s="349"/>
    </row>
    <row r="33" spans="1:110" ht="15.7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3"/>
      <c r="AC33" s="264"/>
      <c r="AD33" s="265"/>
      <c r="AE33" s="265"/>
      <c r="AF33" s="265"/>
      <c r="AG33" s="265"/>
      <c r="AH33" s="266"/>
      <c r="AI33" s="267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6"/>
      <c r="AZ33" s="268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70"/>
      <c r="BW33" s="271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3"/>
      <c r="CO33" s="274" t="s">
        <v>200</v>
      </c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5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2" t="s">
        <v>83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BD35" s="280" t="s">
        <v>181</v>
      </c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</row>
    <row r="36" spans="1:97" s="2" customFormat="1" ht="45.7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76" t="s">
        <v>216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6"/>
      <c r="AZ36" s="6"/>
      <c r="BA36" s="6"/>
      <c r="BB36" s="6"/>
      <c r="BC36" s="6"/>
      <c r="BD36" s="276" t="s">
        <v>223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2" t="s">
        <v>84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K38" s="280" t="s">
        <v>433</v>
      </c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</row>
    <row r="39" spans="1:104" s="6" customFormat="1" ht="27.7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Z39" s="276" t="s">
        <v>216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K39" s="276" t="s">
        <v>223</v>
      </c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2" t="s">
        <v>369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"/>
      <c r="AZ41" s="2"/>
      <c r="BA41" s="2"/>
      <c r="BB41" s="2"/>
      <c r="BC41" s="2"/>
      <c r="BD41" s="280" t="s">
        <v>82</v>
      </c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</row>
    <row r="42" spans="1:97" s="6" customFormat="1" ht="42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76" t="s">
        <v>216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BD42" s="276" t="s">
        <v>223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</row>
    <row r="43" s="2" customFormat="1" ht="11.25">
      <c r="AU43" s="8"/>
    </row>
    <row r="44" spans="1:39" s="2" customFormat="1" ht="11.25">
      <c r="A44" s="277" t="s">
        <v>224</v>
      </c>
      <c r="B44" s="277"/>
      <c r="C44" s="278" t="s">
        <v>442</v>
      </c>
      <c r="D44" s="278"/>
      <c r="E44" s="278"/>
      <c r="F44" s="278"/>
      <c r="G44" s="279" t="s">
        <v>224</v>
      </c>
      <c r="H44" s="279"/>
      <c r="I44" s="280" t="s">
        <v>443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1">
        <v>2020</v>
      </c>
      <c r="AH44" s="281"/>
      <c r="AI44" s="281"/>
      <c r="AJ44" s="281"/>
      <c r="AK44" s="281"/>
      <c r="AL44" s="281"/>
      <c r="AM44" s="2" t="s">
        <v>206</v>
      </c>
    </row>
    <row r="45" ht="3" customHeight="1"/>
  </sheetData>
  <sheetProtection/>
  <mergeCells count="195"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31:AB31"/>
    <mergeCell ref="AC31:AH31"/>
    <mergeCell ref="AI31:AY31"/>
    <mergeCell ref="AZ31:BV31"/>
    <mergeCell ref="BW31:CN31"/>
    <mergeCell ref="CO31:DF31"/>
    <mergeCell ref="A33:AB33"/>
    <mergeCell ref="AC33:AH33"/>
    <mergeCell ref="AI33:AY33"/>
    <mergeCell ref="AZ33:BV33"/>
    <mergeCell ref="BW33:CN33"/>
    <mergeCell ref="CO33:DF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2020-09-01T11:55:11Z</cp:lastPrinted>
  <dcterms:created xsi:type="dcterms:W3CDTF">2007-09-21T13:36:41Z</dcterms:created>
  <dcterms:modified xsi:type="dcterms:W3CDTF">2020-09-07T06:23:13Z</dcterms:modified>
  <cp:category/>
  <cp:version/>
  <cp:contentType/>
  <cp:contentStatus/>
</cp:coreProperties>
</file>